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80" activeTab="0"/>
  </bookViews>
  <sheets>
    <sheet name="Sheet1" sheetId="1" r:id="rId1"/>
    <sheet name="Factor A - Population" sheetId="4" r:id="rId2"/>
    <sheet name="Factor B - Free &amp; Reduce" sheetId="3" r:id="rId3"/>
    <sheet name="Factor C - Income" sheetId="13" r:id="rId4"/>
    <sheet name="Factor D.2 - Overage" sheetId="17" r:id="rId5"/>
    <sheet name="Factor D.3 - Below PACT Lang." sheetId="18" r:id="rId6"/>
    <sheet name="Factor D.4 - Below PACT Math" sheetId="6" r:id="rId7"/>
    <sheet name="Factor D.5 - Low Birthweight" sheetId="19" r:id="rId8"/>
    <sheet name="Factor D.6 - Mother &lt; HS Ed." sheetId="15" r:id="rId9"/>
  </sheets>
  <definedNames>
    <definedName name="_xlnm.Print_Area" localSheetId="1">'Factor A - Population'!$A$1:$D$55</definedName>
    <definedName name="_xlnm.Print_Area" localSheetId="2">'Factor B - Free &amp; Reduce'!$A$1:$D$55</definedName>
    <definedName name="_xlnm.Print_Area" localSheetId="3">'Factor C - Income'!$A$2:$E$55</definedName>
    <definedName name="_xlnm.Print_Area" localSheetId="0">'Sheet1'!$R$37:$U$94</definedName>
  </definedNames>
  <calcPr calcId="152511"/>
</workbook>
</file>

<file path=xl/sharedStrings.xml><?xml version="1.0" encoding="utf-8"?>
<sst xmlns="http://schemas.openxmlformats.org/spreadsheetml/2006/main" count="1221" uniqueCount="202">
  <si>
    <t>County</t>
  </si>
  <si>
    <t>Percent of</t>
  </si>
  <si>
    <t>Total</t>
  </si>
  <si>
    <t>Number</t>
  </si>
  <si>
    <t>Percent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</si>
  <si>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</si>
  <si>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</si>
  <si>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</si>
  <si>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</si>
  <si>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</si>
  <si>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</si>
  <si>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</si>
  <si>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</si>
  <si>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</si>
  <si>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</si>
  <si>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</si>
  <si>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</si>
  <si>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</si>
  <si>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</si>
  <si>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</si>
  <si>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</si>
  <si>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</si>
  <si>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</si>
  <si>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</si>
  <si>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</si>
  <si>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</si>
  <si>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</si>
  <si>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</si>
  <si>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</si>
  <si>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</si>
  <si>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</si>
  <si>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</si>
  <si>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</si>
  <si>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</si>
  <si>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McCormick</t>
  </si>
  <si>
    <t>Lee</t>
  </si>
  <si>
    <t>Lexington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</si>
  <si>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</si>
  <si>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</si>
  <si>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</si>
  <si>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</si>
  <si>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</si>
  <si>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</si>
  <si>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</si>
  <si>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</si>
  <si>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</si>
  <si>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</si>
  <si>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</si>
  <si>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</si>
  <si>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</si>
  <si>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Fairfield</t>
  </si>
  <si>
    <t>Students in Grades 1 to 3 Who Are Eligible</t>
  </si>
  <si>
    <t>For Free or Reduced Price Lunches</t>
  </si>
  <si>
    <t>Factor B</t>
  </si>
  <si>
    <t>Factor A</t>
  </si>
  <si>
    <t>Population of Children Birth to Age 5</t>
  </si>
  <si>
    <t>Factor C</t>
  </si>
  <si>
    <t xml:space="preserve">Births to mothers with less than </t>
  </si>
  <si>
    <t>Allocation</t>
  </si>
  <si>
    <t>% Allocated</t>
  </si>
  <si>
    <t>$ Allocated to</t>
  </si>
  <si>
    <t>Factor:</t>
  </si>
  <si>
    <t>Population</t>
  </si>
  <si>
    <t>Free Lunch</t>
  </si>
  <si>
    <t>per County</t>
  </si>
  <si>
    <t>Funding</t>
  </si>
  <si>
    <t>Quality and</t>
  </si>
  <si>
    <t>Feasibility</t>
  </si>
  <si>
    <t>Funds Remaining</t>
  </si>
  <si>
    <t>To Be Allocated</t>
  </si>
  <si>
    <t>Dollars to be Allocated by Formula:</t>
  </si>
  <si>
    <t>Formula Funding</t>
  </si>
  <si>
    <t>Total State Funds</t>
  </si>
  <si>
    <t>County per</t>
  </si>
  <si>
    <t>Capita Income</t>
  </si>
  <si>
    <t>D. Item 2</t>
  </si>
  <si>
    <t xml:space="preserve">Percent of </t>
  </si>
  <si>
    <t>D. Item 4. 3rd Graders Performing Below</t>
  </si>
  <si>
    <t>DHEC Division of Biostatistics</t>
  </si>
  <si>
    <t>D. Item 6.</t>
  </si>
  <si>
    <t>D. Item 5.</t>
  </si>
  <si>
    <t>Percentage:</t>
  </si>
  <si>
    <t>Ratio</t>
  </si>
  <si>
    <t>County Ratio/</t>
  </si>
  <si>
    <t>Sum of ratios</t>
  </si>
  <si>
    <t>Per Capita Income</t>
  </si>
  <si>
    <t>Acceptable</t>
  </si>
  <si>
    <t>Quality</t>
  </si>
  <si>
    <t xml:space="preserve">of Formula &amp; </t>
  </si>
  <si>
    <t xml:space="preserve">Acceptable </t>
  </si>
  <si>
    <t xml:space="preserve">Award May Be </t>
  </si>
  <si>
    <t>Up To:</t>
  </si>
  <si>
    <t xml:space="preserve">Maximum </t>
  </si>
  <si>
    <t>Assumes High</t>
  </si>
  <si>
    <t>Total State Funds To Be Allocated to Counties:</t>
  </si>
  <si>
    <t>Based on Quality</t>
  </si>
  <si>
    <t>&amp; Feasibility</t>
  </si>
  <si>
    <t>Ready for 1st</t>
  </si>
  <si>
    <t>Not Ready for</t>
  </si>
  <si>
    <t>1st Grade</t>
  </si>
  <si>
    <t>Children Overage</t>
  </si>
  <si>
    <t>in Grade 3</t>
  </si>
  <si>
    <t>Kids Count 1</t>
  </si>
  <si>
    <t>Kids Count 2</t>
  </si>
  <si>
    <t>Kids Count 6</t>
  </si>
  <si>
    <t>Kids Count 5</t>
  </si>
  <si>
    <t>Kids Count 3</t>
  </si>
  <si>
    <t>Kids Count 4</t>
  </si>
  <si>
    <t>Adj. %age</t>
  </si>
  <si>
    <t>PACT Math -</t>
  </si>
  <si>
    <t>Low Birth Weight</t>
  </si>
  <si>
    <t>Mother with</t>
  </si>
  <si>
    <t>Less than HS</t>
  </si>
  <si>
    <t xml:space="preserve">%age of Not </t>
  </si>
  <si>
    <t>%age of  Over Age</t>
  </si>
  <si>
    <t>Children in 3rd</t>
  </si>
  <si>
    <t>PACT Reading</t>
  </si>
  <si>
    <t>PACT Math</t>
  </si>
  <si>
    <t>Weight</t>
  </si>
  <si>
    <t>%age of Low Birth</t>
  </si>
  <si>
    <t>%age of Mothers</t>
  </si>
  <si>
    <t>Factor A, Population Birth to 5</t>
  </si>
  <si>
    <t>Factor C, Average Per Capita Income</t>
  </si>
  <si>
    <t>Factor D.2. %age of Children Over Age in 3rd Grade</t>
  </si>
  <si>
    <t>Factor D.5 %age of Low birth weight infants</t>
  </si>
  <si>
    <t>Factor D.6 %age of Mothers with less than High School education</t>
  </si>
  <si>
    <t>Number Below</t>
  </si>
  <si>
    <t xml:space="preserve">Factor D.3  %age of 3rd Graders Performing Below Basic on PACT Reading </t>
  </si>
  <si>
    <t>Factor D.4  %age of 3rd Graders Performing Below Basic on PACT Math</t>
  </si>
  <si>
    <t>Base funding for Acceptable Quality Proposal.</t>
  </si>
  <si>
    <t xml:space="preserve">Allocate 80% of funds based on formula factor weightings as follow:  </t>
  </si>
  <si>
    <t>D. Item 3.  3rd Graders Performing Below</t>
  </si>
  <si>
    <t>Budget and Control Board</t>
  </si>
  <si>
    <t>State/County</t>
  </si>
  <si>
    <t>PACT Language</t>
  </si>
  <si>
    <t>Fill in Total Dollars to be Allocated:</t>
  </si>
  <si>
    <t xml:space="preserve">This column is </t>
  </si>
  <si>
    <t xml:space="preserve">for comparison </t>
  </si>
  <si>
    <t>FY 05</t>
  </si>
  <si>
    <t xml:space="preserve">ACTUAL </t>
  </si>
  <si>
    <t>ALLOCATION</t>
  </si>
  <si>
    <t xml:space="preserve">FOR </t>
  </si>
  <si>
    <t>Average Per Capita Income</t>
  </si>
  <si>
    <t>FORMULA</t>
  </si>
  <si>
    <t>LESS</t>
  </si>
  <si>
    <t>VARIANCE</t>
  </si>
  <si>
    <t>Basic on PACT Language</t>
  </si>
  <si>
    <t>Basic on PACT Math</t>
  </si>
  <si>
    <t xml:space="preserve">Percentage of </t>
  </si>
  <si>
    <t>Counties</t>
  </si>
  <si>
    <t>Less</t>
  </si>
  <si>
    <t>Variance</t>
  </si>
  <si>
    <t>Formula</t>
  </si>
  <si>
    <t xml:space="preserve"> Allocation</t>
  </si>
  <si>
    <t xml:space="preserve">Total Formula </t>
  </si>
  <si>
    <t>Factor B, Children in Grades 1 to 3, Free/Reduced Lunch</t>
  </si>
  <si>
    <t>Comparison</t>
  </si>
  <si>
    <t>Basic Language</t>
  </si>
  <si>
    <t>Basic Math</t>
  </si>
  <si>
    <t>Quality and Feasibility - Remaining  funds.</t>
  </si>
  <si>
    <t>COUNTIES IN BOLD WILL BE SUPPLEMENTED TO REACH MINIMUM ALLOCAITON OF $195K</t>
  </si>
  <si>
    <t>N/A</t>
  </si>
  <si>
    <t xml:space="preserve">Formula </t>
  </si>
  <si>
    <t>FORMULA AMT</t>
  </si>
  <si>
    <t>Year: 2005</t>
  </si>
  <si>
    <t>purpose only</t>
  </si>
  <si>
    <t>2005 Comparison</t>
  </si>
  <si>
    <t>2006-07</t>
  </si>
  <si>
    <t>3rd Graders Performing Below Basic on PACT Language</t>
  </si>
  <si>
    <t>3rd Graders Performing Below Basic on PACT Math</t>
  </si>
  <si>
    <t>FY 09</t>
  </si>
  <si>
    <t>Year: 2006</t>
  </si>
  <si>
    <t>Year: 2006-07</t>
  </si>
  <si>
    <t>Factor D.1. % of Children Testing Not Ready for 1st Grade  N/A</t>
  </si>
  <si>
    <t>February 9, 2005 Revised Factors</t>
  </si>
  <si>
    <t>Statewide Avg</t>
  </si>
  <si>
    <t>SC First Steps Allocation Formula  - 2/18/2009</t>
  </si>
  <si>
    <t>Population: Estimated number of Children under age 6</t>
  </si>
  <si>
    <t xml:space="preserve">2007 Estimate </t>
  </si>
  <si>
    <t>2006 Comparison</t>
  </si>
  <si>
    <t>2007 Total</t>
  </si>
  <si>
    <t>Per Capita personal income for South Carolina Counties, 2006</t>
  </si>
  <si>
    <t>US Department of Commerce, BEA / RWM</t>
  </si>
  <si>
    <t>2007-08</t>
  </si>
  <si>
    <t>2007-08 Total</t>
  </si>
  <si>
    <t>Children who are overage in grade 3, School Year 2007 - 2008</t>
  </si>
  <si>
    <t>Low Birthweight Infants, 2006</t>
  </si>
  <si>
    <t xml:space="preserve">2006 Total </t>
  </si>
  <si>
    <t xml:space="preserve">Births to Mothers with less than </t>
  </si>
  <si>
    <t>High School Education, 2006, DHEC Biostatistics</t>
  </si>
  <si>
    <t xml:space="preserve">FY 10 PROJECTED AMOUNTS AWARDED TO COUNTY PARTNERSHIPS </t>
  </si>
  <si>
    <t>FY 10</t>
  </si>
  <si>
    <t>FY 09 ALLOC.</t>
  </si>
  <si>
    <t>Estimate 2007</t>
  </si>
  <si>
    <t>Factor A = Weighted @ 30%</t>
  </si>
  <si>
    <t>Factor B = Weighted @ 25%</t>
  </si>
  <si>
    <t>Factor C = Weighted @ 20%</t>
  </si>
  <si>
    <t>Kids Count Factor - D. Item 2 = Weighted @ 5%</t>
  </si>
  <si>
    <t>Kids Count Factor - D. Item 3 = Weighted @ 5%</t>
  </si>
  <si>
    <t>Kids Count Factor - D. Item 4 = Weighted @ 5%</t>
  </si>
  <si>
    <t>Kids Count Factor - D. Item 5 = Weighted @ 5%</t>
  </si>
  <si>
    <t>Kids Count Factor - D. Item 6 = Weighted @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</si>
</sst>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8" formatCode="&quot;$&quot;#,##0"/>
    <numFmt numFmtId="172" formatCode="_(* #,##0_);_(* \(#,##0\);_(* &quot;-&quot;??_);_(@_)"/>
    <numFmt numFmtId="179" formatCode="0.00000%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double"/>
    </border>
    <border>
      <left/>
      <right/>
      <top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1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9" xfId="0" applyNumberFormat="1" applyBorder="1"/>
    <xf numFmtId="6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/>
    <xf numFmtId="9" fontId="0" fillId="0" borderId="12" xfId="0" applyNumberFormat="1" applyBorder="1"/>
    <xf numFmtId="164" fontId="0" fillId="0" borderId="12" xfId="0" applyNumberFormat="1" applyBorder="1"/>
    <xf numFmtId="10" fontId="0" fillId="0" borderId="12" xfId="0" applyNumberFormat="1" applyBorder="1"/>
    <xf numFmtId="0" fontId="0" fillId="0" borderId="0" xfId="0" applyProtection="1">
      <protection/>
    </xf>
    <xf numFmtId="10" fontId="0" fillId="0" borderId="9" xfId="0" applyNumberFormat="1" applyBorder="1"/>
    <xf numFmtId="10" fontId="0" fillId="0" borderId="0" xfId="0" applyNumberFormat="1" applyBorder="1"/>
    <xf numFmtId="3" fontId="0" fillId="0" borderId="9" xfId="0" applyNumberFormat="1" applyBorder="1"/>
    <xf numFmtId="6" fontId="0" fillId="0" borderId="12" xfId="0" applyNumberFormat="1" applyBorder="1" applyAlignment="1">
      <alignment horizontal="left"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9" fontId="0" fillId="0" borderId="0" xfId="0" applyNumberFormat="1"/>
    <xf numFmtId="168" fontId="0" fillId="0" borderId="0" xfId="0" applyNumberFormat="1"/>
    <xf numFmtId="9" fontId="0" fillId="0" borderId="0" xfId="0" applyNumberFormat="1" applyBorder="1"/>
    <xf numFmtId="0" fontId="0" fillId="0" borderId="9" xfId="0" applyFont="1" applyBorder="1"/>
    <xf numFmtId="0" fontId="2" fillId="0" borderId="12" xfId="0" applyFont="1" applyBorder="1" applyAlignment="1">
      <alignment horizontal="center"/>
    </xf>
    <xf numFmtId="44" fontId="2" fillId="0" borderId="9" xfId="16" applyFont="1" applyBorder="1"/>
    <xf numFmtId="44" fontId="0" fillId="0" borderId="9" xfId="16" applyFont="1" applyBorder="1"/>
    <xf numFmtId="44" fontId="0" fillId="0" borderId="9" xfId="16" applyFont="1" applyBorder="1"/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/>
    <xf numFmtId="3" fontId="0" fillId="0" borderId="10" xfId="0" applyNumberFormat="1" applyBorder="1"/>
    <xf numFmtId="0" fontId="2" fillId="0" borderId="9" xfId="0" applyFont="1" applyBorder="1"/>
    <xf numFmtId="0" fontId="0" fillId="0" borderId="12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3" fontId="0" fillId="0" borderId="14" xfId="0" applyNumberFormat="1" applyBorder="1"/>
    <xf numFmtId="9" fontId="2" fillId="0" borderId="12" xfId="0" applyNumberFormat="1" applyFont="1" applyBorder="1" applyAlignment="1">
      <alignment horizontal="center"/>
    </xf>
    <xf numFmtId="0" fontId="0" fillId="0" borderId="0" xfId="0" applyBorder="1" applyProtection="1">
      <protection/>
    </xf>
    <xf numFmtId="164" fontId="0" fillId="0" borderId="15" xfId="0" applyNumberFormat="1" applyBorder="1"/>
    <xf numFmtId="179" fontId="2" fillId="0" borderId="9" xfId="0" applyNumberFormat="1" applyFont="1" applyBorder="1"/>
    <xf numFmtId="179" fontId="0" fillId="0" borderId="9" xfId="0" applyNumberFormat="1" applyFont="1" applyBorder="1"/>
    <xf numFmtId="179" fontId="2" fillId="0" borderId="9" xfId="18" applyNumberFormat="1" applyFont="1" applyBorder="1"/>
    <xf numFmtId="179" fontId="0" fillId="0" borderId="9" xfId="18" applyNumberFormat="1" applyFont="1" applyBorder="1"/>
    <xf numFmtId="172" fontId="1" fillId="0" borderId="9" xfId="18" applyNumberFormat="1" applyFont="1" applyBorder="1" applyAlignment="1">
      <alignment/>
    </xf>
    <xf numFmtId="44" fontId="0" fillId="0" borderId="9" xfId="16" applyFont="1" applyBorder="1"/>
    <xf numFmtId="0" fontId="0" fillId="0" borderId="9" xfId="0" applyNumberFormat="1" applyFont="1" applyBorder="1" quotePrefix="1"/>
    <xf numFmtId="3" fontId="0" fillId="0" borderId="9" xfId="0" applyNumberForma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/>
    <xf numFmtId="44" fontId="0" fillId="0" borderId="14" xfId="16" applyFont="1" applyBorder="1"/>
    <xf numFmtId="2" fontId="0" fillId="0" borderId="14" xfId="0" applyNumberFormat="1" applyBorder="1"/>
    <xf numFmtId="10" fontId="0" fillId="0" borderId="14" xfId="0" applyNumberFormat="1" applyBorder="1"/>
    <xf numFmtId="0" fontId="0" fillId="0" borderId="14" xfId="0" applyBorder="1"/>
    <xf numFmtId="41" fontId="0" fillId="0" borderId="14" xfId="18" applyNumberFormat="1" applyFont="1" applyBorder="1" applyAlignment="1">
      <alignment/>
    </xf>
    <xf numFmtId="37" fontId="1" fillId="0" borderId="14" xfId="18" applyNumberFormat="1" applyFont="1" applyFill="1" applyBorder="1" applyAlignment="1">
      <alignment horizontal="right" wrapText="1"/>
    </xf>
    <xf numFmtId="172" fontId="1" fillId="0" borderId="14" xfId="18" applyNumberFormat="1" applyFont="1" applyFill="1" applyBorder="1" applyAlignment="1">
      <alignment horizontal="right" wrapText="1"/>
    </xf>
    <xf numFmtId="44" fontId="0" fillId="0" borderId="17" xfId="16" applyFont="1" applyBorder="1" applyProtection="1">
      <protection/>
    </xf>
    <xf numFmtId="44" fontId="0" fillId="0" borderId="0" xfId="16" applyFont="1"/>
    <xf numFmtId="44" fontId="0" fillId="0" borderId="7" xfId="16" applyFont="1" applyBorder="1"/>
    <xf numFmtId="44" fontId="0" fillId="0" borderId="0" xfId="16" applyFont="1" applyBorder="1"/>
    <xf numFmtId="44" fontId="2" fillId="0" borderId="13" xfId="16" applyFont="1" applyBorder="1"/>
    <xf numFmtId="44" fontId="0" fillId="0" borderId="13" xfId="16" applyFont="1" applyBorder="1"/>
    <xf numFmtId="44" fontId="0" fillId="0" borderId="12" xfId="16" applyFont="1" applyBorder="1"/>
    <xf numFmtId="44" fontId="0" fillId="0" borderId="8" xfId="16" applyFont="1" applyBorder="1" applyProtection="1">
      <protection/>
    </xf>
    <xf numFmtId="44" fontId="0" fillId="0" borderId="14" xfId="16" applyFont="1" applyBorder="1"/>
    <xf numFmtId="179" fontId="0" fillId="0" borderId="14" xfId="0" applyNumberFormat="1" applyBorder="1"/>
    <xf numFmtId="164" fontId="0" fillId="0" borderId="0" xfId="0" applyNumberFormat="1" applyBorder="1" applyAlignment="1">
      <alignment horizontal="center"/>
    </xf>
    <xf numFmtId="44" fontId="0" fillId="0" borderId="13" xfId="16" applyFont="1" applyBorder="1"/>
    <xf numFmtId="179" fontId="0" fillId="0" borderId="9" xfId="18" applyNumberFormat="1" applyFont="1" applyBorder="1"/>
    <xf numFmtId="0" fontId="0" fillId="0" borderId="9" xfId="0" applyNumberFormat="1" applyBorder="1" quotePrefix="1"/>
    <xf numFmtId="172" fontId="0" fillId="0" borderId="9" xfId="18" applyNumberFormat="1" applyFont="1" applyBorder="1" quotePrefix="1"/>
    <xf numFmtId="0" fontId="6" fillId="0" borderId="9" xfId="21" applyNumberFormat="1" applyFont="1" applyBorder="1" quotePrefix="1">
      <alignment/>
      <protection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1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2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/>
    <xf numFmtId="0" fontId="2" fillId="4" borderId="8" xfId="0" applyFont="1" applyFill="1" applyBorder="1"/>
    <xf numFmtId="0" fontId="2" fillId="5" borderId="4" xfId="0" applyFont="1" applyFill="1" applyBorder="1"/>
    <xf numFmtId="0" fontId="2" fillId="5" borderId="6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8" xfId="0" applyFill="1" applyBorder="1"/>
    <xf numFmtId="0" fontId="2" fillId="0" borderId="16" xfId="0" applyFont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7" xfId="0" applyFill="1" applyBorder="1"/>
    <xf numFmtId="0" fontId="0" fillId="6" borderId="8" xfId="0" applyFill="1" applyBorder="1"/>
    <xf numFmtId="0" fontId="2" fillId="6" borderId="1" xfId="0" applyFont="1" applyFill="1" applyBorder="1"/>
    <xf numFmtId="0" fontId="2" fillId="6" borderId="4" xfId="0" applyFont="1" applyFill="1" applyBorder="1"/>
    <xf numFmtId="0" fontId="2" fillId="6" borderId="6" xfId="0" applyFont="1" applyFill="1" applyBorder="1"/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7" borderId="1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2" fillId="7" borderId="4" xfId="0" applyFont="1" applyFill="1" applyBorder="1"/>
    <xf numFmtId="0" fontId="0" fillId="7" borderId="0" xfId="0" applyFill="1" applyBorder="1"/>
    <xf numFmtId="0" fontId="0" fillId="7" borderId="5" xfId="0" applyFill="1" applyBorder="1"/>
    <xf numFmtId="0" fontId="2" fillId="7" borderId="6" xfId="0" applyFont="1" applyFill="1" applyBorder="1"/>
    <xf numFmtId="0" fontId="0" fillId="7" borderId="7" xfId="0" applyFill="1" applyBorder="1"/>
    <xf numFmtId="0" fontId="0" fillId="7" borderId="8" xfId="0" applyFill="1" applyBorder="1"/>
    <xf numFmtId="0" fontId="2" fillId="8" borderId="1" xfId="0" applyFont="1" applyFill="1" applyBorder="1"/>
    <xf numFmtId="0" fontId="0" fillId="8" borderId="2" xfId="0" applyFill="1" applyBorder="1"/>
    <xf numFmtId="0" fontId="0" fillId="8" borderId="3" xfId="0" applyFill="1" applyBorder="1"/>
    <xf numFmtId="0" fontId="2" fillId="8" borderId="4" xfId="0" applyFont="1" applyFill="1" applyBorder="1"/>
    <xf numFmtId="0" fontId="0" fillId="8" borderId="0" xfId="0" applyFill="1" applyBorder="1"/>
    <xf numFmtId="0" fontId="0" fillId="8" borderId="5" xfId="0" applyFill="1" applyBorder="1"/>
    <xf numFmtId="0" fontId="2" fillId="8" borderId="6" xfId="0" applyFont="1" applyFill="1" applyBorder="1"/>
    <xf numFmtId="0" fontId="0" fillId="8" borderId="7" xfId="0" applyFill="1" applyBorder="1"/>
    <xf numFmtId="0" fontId="0" fillId="8" borderId="8" xfId="0" applyFill="1" applyBorder="1"/>
    <xf numFmtId="0" fontId="2" fillId="9" borderId="1" xfId="0" applyFont="1" applyFill="1" applyBorder="1"/>
    <xf numFmtId="0" fontId="0" fillId="9" borderId="2" xfId="0" applyFill="1" applyBorder="1"/>
    <xf numFmtId="0" fontId="0" fillId="9" borderId="3" xfId="0" applyFill="1" applyBorder="1"/>
    <xf numFmtId="0" fontId="2" fillId="9" borderId="4" xfId="0" applyFont="1" applyFill="1" applyBorder="1"/>
    <xf numFmtId="0" fontId="0" fillId="9" borderId="0" xfId="0" applyFill="1" applyBorder="1"/>
    <xf numFmtId="0" fontId="0" fillId="9" borderId="5" xfId="0" applyFill="1" applyBorder="1"/>
    <xf numFmtId="0" fontId="2" fillId="9" borderId="6" xfId="0" applyFont="1" applyFill="1" applyBorder="1"/>
    <xf numFmtId="0" fontId="0" fillId="9" borderId="7" xfId="0" applyFill="1" applyBorder="1"/>
    <xf numFmtId="0" fontId="0" fillId="9" borderId="8" xfId="0" applyFill="1" applyBorder="1"/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4"/>
  <sheetViews>
    <sheetView tabSelected="1" workbookViewId="0" topLeftCell="A1">
      <selection activeCell="E45" sqref="E45"/>
    </sheetView>
  </sheetViews>
  <sheetFormatPr defaultColWidth="9.140625" defaultRowHeight="12.75"/>
  <cols>
    <col min="1" max="3" width="16.7109375" style="0" customWidth="1"/>
    <col min="4" max="5" width="15.7109375" style="0" customWidth="1"/>
    <col min="6" max="6" width="0.85546875" style="0" customWidth="1"/>
    <col min="7" max="8" width="16.7109375" style="0" customWidth="1"/>
    <col min="9" max="12" width="15.7109375" style="0" customWidth="1"/>
    <col min="13" max="13" width="13.7109375" style="0" customWidth="1"/>
    <col min="14" max="18" width="15.7109375" style="0" customWidth="1"/>
    <col min="19" max="19" width="17.140625" style="0" customWidth="1"/>
    <col min="20" max="20" width="16.140625" style="0" customWidth="1"/>
    <col min="21" max="21" width="17.7109375" style="0" customWidth="1"/>
    <col min="22" max="23" width="15.7109375" style="0" customWidth="1"/>
    <col min="24" max="24" width="12.7109375" style="0" customWidth="1"/>
  </cols>
  <sheetData>
    <row r="1" ht="18">
      <c r="A1" s="46" t="s">
        <v>176</v>
      </c>
    </row>
    <row r="2" ht="13.5" thickBot="1"/>
    <row r="3" spans="1:10" ht="18.75" thickBot="1">
      <c r="A3" t="s">
        <v>135</v>
      </c>
      <c r="C3" s="57">
        <v>14045321</v>
      </c>
      <c r="J3" s="46"/>
    </row>
    <row r="5" spans="1:9" ht="12.75">
      <c r="A5" t="s">
        <v>130</v>
      </c>
      <c r="H5" s="29">
        <v>0.8</v>
      </c>
      <c r="I5" s="77">
        <f>$C$3*$H$5</f>
        <v>11236256.8</v>
      </c>
    </row>
    <row r="6" spans="8:9" ht="12.75">
      <c r="H6" s="29"/>
      <c r="I6" s="77"/>
    </row>
    <row r="7" spans="1:9" ht="12.75">
      <c r="A7" s="170" t="s">
        <v>174</v>
      </c>
      <c r="B7" s="170"/>
      <c r="C7" s="170"/>
      <c r="D7" s="170"/>
      <c r="I7" s="77"/>
    </row>
    <row r="8" spans="1:9" ht="12.75">
      <c r="A8" t="s">
        <v>121</v>
      </c>
      <c r="H8" s="29">
        <v>0.3</v>
      </c>
      <c r="I8" s="77">
        <f>H8*$I$5</f>
        <v>3370877.04</v>
      </c>
    </row>
    <row r="9" spans="1:9" ht="12.75">
      <c r="A9" t="s">
        <v>155</v>
      </c>
      <c r="H9" s="29">
        <v>0.25</v>
      </c>
      <c r="I9" s="77">
        <f aca="true" t="shared" si="0" ref="I9:I16">H9*$I$5</f>
        <v>2809064.2</v>
      </c>
    </row>
    <row r="10" spans="1:9" ht="12.75">
      <c r="A10" t="s">
        <v>122</v>
      </c>
      <c r="H10" s="29">
        <v>0.2</v>
      </c>
      <c r="I10" s="77">
        <f t="shared" si="0"/>
        <v>2247251.3600000003</v>
      </c>
    </row>
    <row r="11" spans="1:9" ht="12.75">
      <c r="A11" t="s">
        <v>173</v>
      </c>
      <c r="H11" s="29"/>
      <c r="I11" s="77">
        <f t="shared" si="0"/>
        <v>0</v>
      </c>
    </row>
    <row r="12" spans="1:9" ht="12.75">
      <c r="A12" t="s">
        <v>123</v>
      </c>
      <c r="H12" s="29">
        <v>0.05</v>
      </c>
      <c r="I12" s="77">
        <f t="shared" si="0"/>
        <v>561812.8400000001</v>
      </c>
    </row>
    <row r="13" spans="1:9" ht="12.75">
      <c r="A13" t="s">
        <v>127</v>
      </c>
      <c r="H13" s="29">
        <v>0.05</v>
      </c>
      <c r="I13" s="77">
        <f t="shared" si="0"/>
        <v>561812.8400000001</v>
      </c>
    </row>
    <row r="14" spans="1:9" ht="12.75">
      <c r="A14" t="s">
        <v>128</v>
      </c>
      <c r="H14" s="29">
        <v>0.05</v>
      </c>
      <c r="I14" s="77">
        <f t="shared" si="0"/>
        <v>561812.8400000001</v>
      </c>
    </row>
    <row r="15" spans="1:9" ht="12.75">
      <c r="A15" t="s">
        <v>124</v>
      </c>
      <c r="H15" s="29">
        <v>0.05</v>
      </c>
      <c r="I15" s="77">
        <f t="shared" si="0"/>
        <v>561812.8400000001</v>
      </c>
    </row>
    <row r="16" spans="1:9" ht="12.75">
      <c r="A16" t="s">
        <v>125</v>
      </c>
      <c r="H16" s="29">
        <v>0.05</v>
      </c>
      <c r="I16" s="77">
        <f t="shared" si="0"/>
        <v>561812.8400000001</v>
      </c>
    </row>
    <row r="17" ht="12.75">
      <c r="I17" s="77"/>
    </row>
    <row r="18" spans="1:9" ht="12.75">
      <c r="A18" t="s">
        <v>129</v>
      </c>
      <c r="D18" s="77">
        <f>C3*0.8</f>
        <v>11236256.8</v>
      </c>
      <c r="H18" s="30">
        <v>0</v>
      </c>
      <c r="I18" s="77">
        <f>$H$18*46</f>
        <v>0</v>
      </c>
    </row>
    <row r="19" spans="8:9" ht="12.75">
      <c r="H19" s="30"/>
      <c r="I19" s="77"/>
    </row>
    <row r="20" spans="1:9" ht="12.75">
      <c r="A20" t="s">
        <v>159</v>
      </c>
      <c r="D20" s="78">
        <f>C3*0.2</f>
        <v>2809064.2</v>
      </c>
      <c r="H20" s="31">
        <v>0.2</v>
      </c>
      <c r="I20" s="79">
        <f>$C$3-$I$5-$I$18</f>
        <v>2809064.1999999993</v>
      </c>
    </row>
    <row r="22" spans="1:9" ht="13.5" thickBot="1">
      <c r="A22" s="56" t="s">
        <v>94</v>
      </c>
      <c r="B22" s="56"/>
      <c r="C22" s="5"/>
      <c r="D22" s="76">
        <f>$C$3</f>
        <v>14045321</v>
      </c>
      <c r="H22" s="18"/>
      <c r="I22" s="18"/>
    </row>
    <row r="23" ht="13.5" thickTop="1"/>
    <row r="24" ht="12.75">
      <c r="A24" s="53" t="s">
        <v>190</v>
      </c>
    </row>
    <row r="25" spans="12:16" ht="12.75">
      <c r="L25" s="12" t="s">
        <v>71</v>
      </c>
      <c r="M25" s="12" t="s">
        <v>86</v>
      </c>
      <c r="N25" s="12" t="s">
        <v>68</v>
      </c>
      <c r="O25" s="12" t="s">
        <v>72</v>
      </c>
      <c r="P25" s="12"/>
    </row>
    <row r="26" spans="1:16" ht="12.75">
      <c r="A26" s="53" t="s">
        <v>160</v>
      </c>
      <c r="L26" s="13" t="s">
        <v>58</v>
      </c>
      <c r="M26" s="13" t="s">
        <v>87</v>
      </c>
      <c r="N26" s="13" t="s">
        <v>69</v>
      </c>
      <c r="O26" s="13" t="s">
        <v>69</v>
      </c>
      <c r="P26" s="33" t="s">
        <v>136</v>
      </c>
    </row>
    <row r="27" spans="12:16" ht="12.75">
      <c r="L27" s="13"/>
      <c r="M27" s="13" t="s">
        <v>65</v>
      </c>
      <c r="N27" s="21" t="s">
        <v>95</v>
      </c>
      <c r="O27" s="13"/>
      <c r="P27" s="33" t="s">
        <v>137</v>
      </c>
    </row>
    <row r="28" spans="12:16" ht="12.75">
      <c r="L28" s="13"/>
      <c r="M28" s="13" t="s">
        <v>58</v>
      </c>
      <c r="N28" s="13" t="s">
        <v>96</v>
      </c>
      <c r="O28" s="13"/>
      <c r="P28" s="33" t="s">
        <v>165</v>
      </c>
    </row>
    <row r="29" spans="12:16" ht="12.75">
      <c r="L29" s="55">
        <v>0.8</v>
      </c>
      <c r="M29" s="13"/>
      <c r="N29" s="55">
        <v>0.2</v>
      </c>
      <c r="O29" s="55">
        <v>1</v>
      </c>
      <c r="P29" s="13"/>
    </row>
    <row r="30" spans="12:16" ht="12.75">
      <c r="L30" s="82">
        <f>$I$5</f>
        <v>11236256.8</v>
      </c>
      <c r="M30" s="82">
        <f>$I$18</f>
        <v>0</v>
      </c>
      <c r="N30" s="82">
        <f>$I$20</f>
        <v>2809064.1999999993</v>
      </c>
      <c r="O30" s="82">
        <f>$C$3</f>
        <v>14045321</v>
      </c>
      <c r="P30" s="13"/>
    </row>
    <row r="31" spans="1:16" ht="12.75">
      <c r="A31" s="27" t="s">
        <v>70</v>
      </c>
      <c r="B31" s="28"/>
      <c r="C31" s="83">
        <f>$I$5</f>
        <v>11236256.8</v>
      </c>
      <c r="D31" s="22"/>
      <c r="L31" s="14"/>
      <c r="M31" s="14"/>
      <c r="N31" s="14"/>
      <c r="O31" s="14"/>
      <c r="P31" s="14"/>
    </row>
    <row r="32" spans="2:17" ht="12.75">
      <c r="B32" s="13"/>
      <c r="C32" s="13"/>
      <c r="D32" s="12"/>
      <c r="E32" s="12" t="s">
        <v>113</v>
      </c>
      <c r="F32" s="12"/>
      <c r="G32" s="12" t="s">
        <v>114</v>
      </c>
      <c r="H32" s="12" t="s">
        <v>116</v>
      </c>
      <c r="I32" s="12" t="s">
        <v>117</v>
      </c>
      <c r="J32" s="12" t="s">
        <v>119</v>
      </c>
      <c r="K32" s="12" t="s">
        <v>120</v>
      </c>
      <c r="L32" s="12"/>
      <c r="M32" s="12"/>
      <c r="N32" s="12" t="s">
        <v>66</v>
      </c>
      <c r="O32" s="52" t="s">
        <v>191</v>
      </c>
      <c r="P32" s="12"/>
      <c r="Q32" s="12"/>
    </row>
    <row r="33" spans="2:17" ht="12.75">
      <c r="B33" s="13" t="s">
        <v>54</v>
      </c>
      <c r="C33" s="13" t="s">
        <v>53</v>
      </c>
      <c r="D33" s="13" t="s">
        <v>56</v>
      </c>
      <c r="E33" s="13" t="s">
        <v>97</v>
      </c>
      <c r="F33" s="13"/>
      <c r="G33" s="13" t="s">
        <v>115</v>
      </c>
      <c r="H33" s="13" t="s">
        <v>108</v>
      </c>
      <c r="I33" s="13" t="s">
        <v>108</v>
      </c>
      <c r="J33" s="13" t="s">
        <v>118</v>
      </c>
      <c r="K33" s="13" t="s">
        <v>112</v>
      </c>
      <c r="L33" s="13" t="s">
        <v>0</v>
      </c>
      <c r="M33" s="26">
        <f>$H$18</f>
        <v>0</v>
      </c>
      <c r="N33" s="13" t="s">
        <v>67</v>
      </c>
      <c r="O33" s="39" t="s">
        <v>154</v>
      </c>
      <c r="P33" s="33"/>
      <c r="Q33" s="13"/>
    </row>
    <row r="34" spans="2:23" ht="12.75">
      <c r="B34" s="13" t="s">
        <v>59</v>
      </c>
      <c r="C34" s="13" t="s">
        <v>59</v>
      </c>
      <c r="D34" s="13" t="s">
        <v>59</v>
      </c>
      <c r="E34" s="13" t="s">
        <v>59</v>
      </c>
      <c r="F34" s="13"/>
      <c r="G34" s="13" t="s">
        <v>59</v>
      </c>
      <c r="H34" s="13" t="s">
        <v>59</v>
      </c>
      <c r="I34" s="13" t="s">
        <v>59</v>
      </c>
      <c r="J34" s="13" t="s">
        <v>59</v>
      </c>
      <c r="K34" s="13" t="s">
        <v>59</v>
      </c>
      <c r="L34" s="13" t="s">
        <v>58</v>
      </c>
      <c r="M34" s="13" t="s">
        <v>64</v>
      </c>
      <c r="N34" s="13" t="s">
        <v>65</v>
      </c>
      <c r="O34" s="33" t="s">
        <v>58</v>
      </c>
      <c r="P34" s="33"/>
      <c r="Q34" s="13"/>
      <c r="R34" s="5"/>
      <c r="S34" s="5"/>
      <c r="T34" s="5"/>
      <c r="U34" s="5"/>
      <c r="V34" s="5"/>
      <c r="W34" s="5"/>
    </row>
    <row r="35" spans="2:23" ht="12.75">
      <c r="B35" s="19">
        <f>$H$8</f>
        <v>0.3</v>
      </c>
      <c r="C35" s="19">
        <f>$H$9</f>
        <v>0.25</v>
      </c>
      <c r="D35" s="19">
        <f>$H$10</f>
        <v>0.2</v>
      </c>
      <c r="E35" s="19">
        <f>$H$11</f>
        <v>0</v>
      </c>
      <c r="F35" s="19"/>
      <c r="G35" s="19">
        <f>$H$12</f>
        <v>0.05</v>
      </c>
      <c r="H35" s="19">
        <f>$H$13</f>
        <v>0.05</v>
      </c>
      <c r="I35" s="19">
        <f>$H$14</f>
        <v>0.05</v>
      </c>
      <c r="J35" s="19">
        <f>$H$15</f>
        <v>0.05</v>
      </c>
      <c r="K35" s="19">
        <f>$H$16</f>
        <v>0.05</v>
      </c>
      <c r="L35" s="20"/>
      <c r="M35" s="20"/>
      <c r="N35" s="19">
        <f>$N$30/($L$30+$M$30)</f>
        <v>0.24999999999999992</v>
      </c>
      <c r="O35" s="13" t="s">
        <v>92</v>
      </c>
      <c r="P35" s="33"/>
      <c r="Q35" s="13"/>
      <c r="R35" s="5"/>
      <c r="S35" s="5"/>
      <c r="T35" s="5"/>
      <c r="U35" s="5"/>
      <c r="V35" s="5"/>
      <c r="W35" s="5"/>
    </row>
    <row r="36" spans="2:23" ht="12.75">
      <c r="B36" s="13" t="s">
        <v>60</v>
      </c>
      <c r="C36" s="13" t="s">
        <v>60</v>
      </c>
      <c r="D36" s="13" t="s">
        <v>60</v>
      </c>
      <c r="E36" s="13" t="s">
        <v>60</v>
      </c>
      <c r="F36" s="13"/>
      <c r="G36" s="13" t="s">
        <v>60</v>
      </c>
      <c r="H36" s="13" t="s">
        <v>60</v>
      </c>
      <c r="I36" s="13" t="s">
        <v>60</v>
      </c>
      <c r="J36" s="13" t="s">
        <v>60</v>
      </c>
      <c r="K36" s="13" t="s">
        <v>60</v>
      </c>
      <c r="L36" s="19"/>
      <c r="M36" s="13"/>
      <c r="N36" s="13" t="s">
        <v>88</v>
      </c>
      <c r="O36" s="13" t="s">
        <v>0</v>
      </c>
      <c r="P36" s="33" t="s">
        <v>170</v>
      </c>
      <c r="Q36" s="33" t="s">
        <v>191</v>
      </c>
      <c r="R36" s="5"/>
      <c r="S36" s="5"/>
      <c r="T36" s="5"/>
      <c r="U36" s="5"/>
      <c r="V36" s="5"/>
      <c r="W36" s="5"/>
    </row>
    <row r="37" spans="2:23" ht="12.75">
      <c r="B37" s="13" t="s">
        <v>61</v>
      </c>
      <c r="C37" s="13" t="s">
        <v>61</v>
      </c>
      <c r="D37" s="13" t="s">
        <v>61</v>
      </c>
      <c r="E37" s="13" t="s">
        <v>61</v>
      </c>
      <c r="F37" s="13"/>
      <c r="G37" s="13" t="s">
        <v>61</v>
      </c>
      <c r="H37" s="13" t="s">
        <v>61</v>
      </c>
      <c r="I37" s="13" t="s">
        <v>61</v>
      </c>
      <c r="J37" s="13" t="s">
        <v>61</v>
      </c>
      <c r="K37" s="13" t="s">
        <v>61</v>
      </c>
      <c r="L37" s="13"/>
      <c r="M37" s="13"/>
      <c r="N37" s="13" t="s">
        <v>89</v>
      </c>
      <c r="O37" s="13"/>
      <c r="P37" s="33" t="s">
        <v>139</v>
      </c>
      <c r="Q37" s="33" t="s">
        <v>163</v>
      </c>
      <c r="R37" s="47"/>
      <c r="S37" s="49" t="s">
        <v>191</v>
      </c>
      <c r="T37" s="48" t="s">
        <v>170</v>
      </c>
      <c r="U37" s="48" t="s">
        <v>191</v>
      </c>
      <c r="V37" s="5"/>
      <c r="W37" s="5"/>
    </row>
    <row r="38" spans="2:23" ht="12.75">
      <c r="B38" s="82">
        <f>$B$35*$C$31</f>
        <v>3370877.04</v>
      </c>
      <c r="C38" s="82">
        <f>$C$35*$C$31</f>
        <v>2809064.2</v>
      </c>
      <c r="D38" s="82">
        <f>$D$35*$C$31</f>
        <v>2247251.3600000003</v>
      </c>
      <c r="E38" s="82">
        <f>$E$35*$C$31</f>
        <v>0</v>
      </c>
      <c r="F38" s="82"/>
      <c r="G38" s="82">
        <f>$G$35*$C$31</f>
        <v>561812.8400000001</v>
      </c>
      <c r="H38" s="82">
        <f>$H$35*$C$31</f>
        <v>561812.8400000001</v>
      </c>
      <c r="I38" s="82">
        <f>$I$35*$C$31</f>
        <v>561812.8400000001</v>
      </c>
      <c r="J38" s="82">
        <f>$J$35*$C$31</f>
        <v>561812.8400000001</v>
      </c>
      <c r="K38" s="82">
        <f>$K$35*$C$31</f>
        <v>561812.8400000001</v>
      </c>
      <c r="L38" s="20"/>
      <c r="M38" s="13"/>
      <c r="N38" s="13" t="s">
        <v>87</v>
      </c>
      <c r="O38" s="13" t="s">
        <v>93</v>
      </c>
      <c r="P38" s="33" t="s">
        <v>143</v>
      </c>
      <c r="Q38" s="33" t="s">
        <v>144</v>
      </c>
      <c r="R38" s="47"/>
      <c r="S38" s="49" t="s">
        <v>148</v>
      </c>
      <c r="T38" s="49" t="s">
        <v>148</v>
      </c>
      <c r="U38" s="48" t="s">
        <v>150</v>
      </c>
      <c r="V38" s="5"/>
      <c r="W38" s="5"/>
    </row>
    <row r="39" spans="2:23" ht="12.75" hidden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3" t="s">
        <v>141</v>
      </c>
      <c r="Q39" s="33"/>
      <c r="R39" s="47"/>
      <c r="S39" s="47"/>
      <c r="T39" s="47"/>
      <c r="U39" s="47"/>
      <c r="V39" s="5"/>
      <c r="W39" s="5"/>
    </row>
    <row r="40" spans="2:23" ht="12.75" hidden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3" t="s">
        <v>138</v>
      </c>
      <c r="Q40" s="33"/>
      <c r="R40" s="47"/>
      <c r="S40" s="47"/>
      <c r="T40" s="47"/>
      <c r="U40" s="47"/>
      <c r="V40" s="5"/>
      <c r="W40" s="5"/>
    </row>
    <row r="41" spans="2:23" ht="12.75" hidden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33"/>
      <c r="R41" s="47"/>
      <c r="S41" s="47"/>
      <c r="T41" s="47"/>
      <c r="U41" s="47"/>
      <c r="V41" s="5"/>
      <c r="W41" s="5"/>
    </row>
    <row r="42" spans="2:23" ht="12.75" hidden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3"/>
      <c r="N42" s="13"/>
      <c r="O42" s="13"/>
      <c r="P42" s="13"/>
      <c r="Q42" s="33"/>
      <c r="R42" s="47"/>
      <c r="S42" s="47"/>
      <c r="T42" s="47"/>
      <c r="U42" s="47"/>
      <c r="V42" s="5"/>
      <c r="W42" s="5"/>
    </row>
    <row r="43" spans="2:23" ht="12.75" hidden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33"/>
      <c r="R43" s="47"/>
      <c r="S43" s="47"/>
      <c r="T43" s="47"/>
      <c r="U43" s="47"/>
      <c r="V43" s="5"/>
      <c r="W43" s="5"/>
    </row>
    <row r="44" spans="2:23" ht="12.75" hidden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33"/>
      <c r="R44" s="47"/>
      <c r="S44" s="47"/>
      <c r="T44" s="47"/>
      <c r="U44" s="47" t="s">
        <v>150</v>
      </c>
      <c r="V44" s="5"/>
      <c r="W44" s="5"/>
    </row>
    <row r="45" spans="1:23" ht="12.75">
      <c r="A45" s="12"/>
      <c r="B45" s="13"/>
      <c r="C45" s="13"/>
      <c r="D45" s="13"/>
      <c r="E45" s="44" t="s">
        <v>161</v>
      </c>
      <c r="F45" s="13"/>
      <c r="G45" s="13"/>
      <c r="H45" s="13"/>
      <c r="I45" s="13"/>
      <c r="J45" s="13"/>
      <c r="K45" s="13"/>
      <c r="L45" s="12"/>
      <c r="M45" s="13"/>
      <c r="N45" s="21"/>
      <c r="O45" s="13" t="s">
        <v>66</v>
      </c>
      <c r="P45" s="33" t="s">
        <v>140</v>
      </c>
      <c r="Q45" s="38" t="s">
        <v>192</v>
      </c>
      <c r="R45" s="47"/>
      <c r="S45" s="49" t="s">
        <v>152</v>
      </c>
      <c r="T45" s="49" t="s">
        <v>162</v>
      </c>
      <c r="U45" s="50" t="s">
        <v>170</v>
      </c>
      <c r="V45" s="5"/>
      <c r="W45" s="5"/>
    </row>
    <row r="46" spans="1:23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0</v>
      </c>
      <c r="M46" s="13"/>
      <c r="N46" s="13" t="s">
        <v>90</v>
      </c>
      <c r="O46" s="13" t="s">
        <v>67</v>
      </c>
      <c r="P46" s="33"/>
      <c r="Q46" s="39" t="s">
        <v>145</v>
      </c>
      <c r="R46" s="49" t="s">
        <v>149</v>
      </c>
      <c r="S46" s="49" t="s">
        <v>153</v>
      </c>
      <c r="T46" s="49" t="s">
        <v>58</v>
      </c>
      <c r="U46" s="49" t="s">
        <v>151</v>
      </c>
      <c r="V46" s="5"/>
      <c r="W46" s="5"/>
    </row>
    <row r="47" spans="1:23" ht="12.75">
      <c r="A47" s="14" t="s">
        <v>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 t="s">
        <v>58</v>
      </c>
      <c r="M47" s="14"/>
      <c r="N47" s="14" t="s">
        <v>91</v>
      </c>
      <c r="O47" s="51"/>
      <c r="P47" s="14"/>
      <c r="Q47" s="14"/>
      <c r="R47" s="5"/>
      <c r="S47" s="5"/>
      <c r="T47" s="5"/>
      <c r="U47" s="5"/>
      <c r="V47" s="5"/>
      <c r="W47" s="5"/>
    </row>
    <row r="48" spans="1:24" ht="12.75">
      <c r="A48" s="43" t="s">
        <v>5</v>
      </c>
      <c r="B48" s="34">
        <f aca="true" t="shared" si="1" ref="B48:B93">B102*$B$38</f>
        <v>16731.84346011315</v>
      </c>
      <c r="C48" s="34">
        <f aca="true" t="shared" si="2" ref="C48:C93">C102*$C$38</f>
        <v>17126.484629963696</v>
      </c>
      <c r="D48" s="34">
        <f aca="true" t="shared" si="3" ref="D48:D93">D102*$D$38</f>
        <v>54715.37964771103</v>
      </c>
      <c r="E48" s="34">
        <f>E102*$E$38</f>
        <v>0</v>
      </c>
      <c r="F48" s="34"/>
      <c r="G48" s="34">
        <f>G102*$G$38</f>
        <v>2993.009580466149</v>
      </c>
      <c r="H48" s="34">
        <f>H102*$H$38</f>
        <v>2172.9224273139507</v>
      </c>
      <c r="I48" s="34">
        <f>I102*$I$38</f>
        <v>2022.940221068498</v>
      </c>
      <c r="J48" s="34">
        <f>J102*$J$38</f>
        <v>4094.9755411186825</v>
      </c>
      <c r="K48" s="34">
        <f aca="true" t="shared" si="4" ref="K48:K93">K102*$K$38</f>
        <v>2756.761263695638</v>
      </c>
      <c r="L48" s="80">
        <f>SUM(B48:K48)</f>
        <v>102614.31677145079</v>
      </c>
      <c r="M48" s="34">
        <f>$H$18</f>
        <v>0</v>
      </c>
      <c r="N48" s="34">
        <f>$N$35*(L48+M48)</f>
        <v>25653.57919286269</v>
      </c>
      <c r="O48" s="34">
        <f>SUM(L48:N48)</f>
        <v>128267.89596431347</v>
      </c>
      <c r="P48" s="34">
        <v>125411</v>
      </c>
      <c r="Q48" s="34">
        <f>+O48-P48</f>
        <v>2856.895964313473</v>
      </c>
      <c r="R48" s="43" t="s">
        <v>5</v>
      </c>
      <c r="S48" s="58">
        <f>+O48/$O$94</f>
        <v>0.009132428939453464</v>
      </c>
      <c r="T48" s="58">
        <f>+P48/$P$94</f>
        <v>0.009437894020090867</v>
      </c>
      <c r="U48" s="60">
        <f>+S48-T48</f>
        <v>-0.00030546508063740256</v>
      </c>
      <c r="V48" s="24"/>
      <c r="W48" s="17"/>
      <c r="X48" s="18"/>
    </row>
    <row r="49" spans="1:24" ht="12.75">
      <c r="A49" s="10" t="s">
        <v>6</v>
      </c>
      <c r="B49" s="35">
        <f t="shared" si="1"/>
        <v>108167.56527793604</v>
      </c>
      <c r="C49" s="35">
        <f t="shared" si="2"/>
        <v>102053.32227068255</v>
      </c>
      <c r="D49" s="35">
        <f t="shared" si="3"/>
        <v>42386.49295255282</v>
      </c>
      <c r="E49" s="35">
        <f aca="true" t="shared" si="5" ref="E49:E93">E103*$E$38</f>
        <v>0</v>
      </c>
      <c r="F49" s="35"/>
      <c r="G49" s="35">
        <f aca="true" t="shared" si="6" ref="G49:G93">G103*$G$38</f>
        <v>23320.532981132077</v>
      </c>
      <c r="H49" s="35">
        <f aca="true" t="shared" si="7" ref="H49:H93">H103*$H$38</f>
        <v>15660.027148572954</v>
      </c>
      <c r="I49" s="35">
        <f aca="true" t="shared" si="8" ref="I49:I93">I103*$I$38</f>
        <v>18912.138810919445</v>
      </c>
      <c r="J49" s="35">
        <f aca="true" t="shared" si="9" ref="J49:J93">J103*$J$38</f>
        <v>19317.602009190305</v>
      </c>
      <c r="K49" s="35">
        <f t="shared" si="4"/>
        <v>21412.104609800364</v>
      </c>
      <c r="L49" s="81">
        <f aca="true" t="shared" si="10" ref="L49:L93">SUM(B49:K49)</f>
        <v>351229.7860607866</v>
      </c>
      <c r="M49" s="35">
        <f aca="true" t="shared" si="11" ref="M49:M93">$H$18</f>
        <v>0</v>
      </c>
      <c r="N49" s="35">
        <f aca="true" t="shared" si="12" ref="N49:N93">$N$35*(L49+M49)</f>
        <v>87807.44651519661</v>
      </c>
      <c r="O49" s="35">
        <f aca="true" t="shared" si="13" ref="O49:O93">SUM(L49:N49)</f>
        <v>439037.23257598316</v>
      </c>
      <c r="P49" s="35">
        <v>407623</v>
      </c>
      <c r="Q49" s="36">
        <f>+O49-P49</f>
        <v>31414.23257598316</v>
      </c>
      <c r="R49" s="10" t="s">
        <v>6</v>
      </c>
      <c r="S49" s="59">
        <f aca="true" t="shared" si="14" ref="S49:S93">+O49/$O$94</f>
        <v>0.031258611503146363</v>
      </c>
      <c r="T49" s="59">
        <f aca="true" t="shared" si="15" ref="T49:T93">+P49/$P$94</f>
        <v>0.030675958840544287</v>
      </c>
      <c r="U49" s="61">
        <f>+S49-T49</f>
        <v>0.0005826526626020768</v>
      </c>
      <c r="V49" s="24"/>
      <c r="W49" s="17"/>
      <c r="X49" s="18"/>
    </row>
    <row r="50" spans="1:24" ht="12.75">
      <c r="A50" s="43" t="s">
        <v>7</v>
      </c>
      <c r="B50" s="34">
        <f t="shared" si="1"/>
        <v>8508.522668637084</v>
      </c>
      <c r="C50" s="34">
        <f t="shared" si="2"/>
        <v>13598.557084465554</v>
      </c>
      <c r="D50" s="34">
        <f t="shared" si="3"/>
        <v>56327.01484725043</v>
      </c>
      <c r="E50" s="34">
        <f>E104*$E$38</f>
        <v>0</v>
      </c>
      <c r="F50" s="34"/>
      <c r="G50" s="34">
        <f t="shared" si="6"/>
        <v>2182.4028190899007</v>
      </c>
      <c r="H50" s="34">
        <f t="shared" si="7"/>
        <v>2922.206022939451</v>
      </c>
      <c r="I50" s="34">
        <f t="shared" si="8"/>
        <v>3199.068256573439</v>
      </c>
      <c r="J50" s="34">
        <f>J104*$J$38</f>
        <v>1602.3817334812234</v>
      </c>
      <c r="K50" s="34">
        <f t="shared" si="4"/>
        <v>2303.595028567588</v>
      </c>
      <c r="L50" s="80">
        <f t="shared" si="10"/>
        <v>90643.74846100468</v>
      </c>
      <c r="M50" s="34">
        <f t="shared" si="11"/>
        <v>0</v>
      </c>
      <c r="N50" s="34">
        <f t="shared" si="12"/>
        <v>22660.937115251163</v>
      </c>
      <c r="O50" s="34">
        <f t="shared" si="13"/>
        <v>113304.68557625584</v>
      </c>
      <c r="P50" s="34">
        <v>120572</v>
      </c>
      <c r="Q50" s="34">
        <f>+O50-P50</f>
        <v>-7267.314423744159</v>
      </c>
      <c r="R50" s="43" t="s">
        <v>7</v>
      </c>
      <c r="S50" s="58">
        <f t="shared" si="14"/>
        <v>0.00806707697006397</v>
      </c>
      <c r="T50" s="58">
        <f t="shared" si="15"/>
        <v>0.009073731632714802</v>
      </c>
      <c r="U50" s="60">
        <f>+S50-T50</f>
        <v>-0.0010066546626508327</v>
      </c>
      <c r="V50" s="24"/>
      <c r="W50" s="17"/>
      <c r="X50" s="18"/>
    </row>
    <row r="51" spans="1:24" ht="12.75">
      <c r="A51" s="10" t="s">
        <v>8</v>
      </c>
      <c r="B51" s="35">
        <f t="shared" si="1"/>
        <v>132866.0478400803</v>
      </c>
      <c r="C51" s="35">
        <f t="shared" si="2"/>
        <v>96921.7912954125</v>
      </c>
      <c r="D51" s="35">
        <f t="shared" si="3"/>
        <v>45353.774895251656</v>
      </c>
      <c r="E51" s="35">
        <f t="shared" si="5"/>
        <v>0</v>
      </c>
      <c r="F51" s="35"/>
      <c r="G51" s="35">
        <f t="shared" si="6"/>
        <v>30241.867635960047</v>
      </c>
      <c r="H51" s="35">
        <f t="shared" si="7"/>
        <v>14985.671912510004</v>
      </c>
      <c r="I51" s="35">
        <f t="shared" si="8"/>
        <v>20276.447332105177</v>
      </c>
      <c r="J51" s="35">
        <f t="shared" si="9"/>
        <v>22433.344268737128</v>
      </c>
      <c r="K51" s="35">
        <f t="shared" si="4"/>
        <v>21751.979286146405</v>
      </c>
      <c r="L51" s="81">
        <f t="shared" si="10"/>
        <v>384830.92446620326</v>
      </c>
      <c r="M51" s="35">
        <f t="shared" si="11"/>
        <v>0</v>
      </c>
      <c r="N51" s="35">
        <f t="shared" si="12"/>
        <v>96207.73111655079</v>
      </c>
      <c r="O51" s="35">
        <f t="shared" si="13"/>
        <v>481038.65558275406</v>
      </c>
      <c r="P51" s="35">
        <v>447596</v>
      </c>
      <c r="Q51" s="36">
        <f aca="true" t="shared" si="16" ref="Q51:Q94">+O51-P51</f>
        <v>33442.65558275406</v>
      </c>
      <c r="R51" s="10" t="s">
        <v>8</v>
      </c>
      <c r="S51" s="59">
        <f t="shared" si="14"/>
        <v>0.03424903251287415</v>
      </c>
      <c r="T51" s="59">
        <f t="shared" si="15"/>
        <v>0.03368415539160514</v>
      </c>
      <c r="U51" s="61">
        <f>+S51-T51</f>
        <v>0.000564877121269014</v>
      </c>
      <c r="V51" s="24"/>
      <c r="W51" s="17"/>
      <c r="X51" s="18"/>
    </row>
    <row r="52" spans="1:24" ht="12.75">
      <c r="A52" s="43" t="s">
        <v>9</v>
      </c>
      <c r="B52" s="34">
        <f t="shared" si="1"/>
        <v>10238.747390080604</v>
      </c>
      <c r="C52" s="34">
        <f t="shared" si="2"/>
        <v>16260.538777886879</v>
      </c>
      <c r="D52" s="34">
        <f t="shared" si="3"/>
        <v>57653.80279190396</v>
      </c>
      <c r="E52" s="34">
        <f>E106*$E$38</f>
        <v>0</v>
      </c>
      <c r="F52" s="34"/>
      <c r="G52" s="34">
        <f t="shared" si="6"/>
        <v>1434.150423973363</v>
      </c>
      <c r="H52" s="34">
        <f t="shared" si="7"/>
        <v>2922.206022939451</v>
      </c>
      <c r="I52" s="34">
        <f t="shared" si="8"/>
        <v>3104.9780137330436</v>
      </c>
      <c r="J52" s="34">
        <f>J106*$J$38</f>
        <v>3026.7210521312</v>
      </c>
      <c r="K52" s="34">
        <f t="shared" si="4"/>
        <v>2454.650440276938</v>
      </c>
      <c r="L52" s="80">
        <f t="shared" si="10"/>
        <v>97095.79491292543</v>
      </c>
      <c r="M52" s="34">
        <f t="shared" si="11"/>
        <v>0</v>
      </c>
      <c r="N52" s="34">
        <f t="shared" si="12"/>
        <v>24273.94872823135</v>
      </c>
      <c r="O52" s="34">
        <f t="shared" si="13"/>
        <v>121369.74364115678</v>
      </c>
      <c r="P52" s="34">
        <v>117881</v>
      </c>
      <c r="Q52" s="34">
        <f t="shared" si="16"/>
        <v>3488.743641156776</v>
      </c>
      <c r="R52" s="43" t="s">
        <v>9</v>
      </c>
      <c r="S52" s="58">
        <f t="shared" si="14"/>
        <v>0.008641293683580232</v>
      </c>
      <c r="T52" s="58">
        <f t="shared" si="15"/>
        <v>0.008871218513386637</v>
      </c>
      <c r="U52" s="60">
        <f aca="true" t="shared" si="17" ref="U52:U65">+S52-T52</f>
        <v>-0.0002299248298064053</v>
      </c>
      <c r="V52" s="24"/>
      <c r="W52" s="17"/>
      <c r="X52" s="18"/>
    </row>
    <row r="53" spans="1:24" ht="12.75">
      <c r="A53" s="43" t="s">
        <v>10</v>
      </c>
      <c r="B53" s="34">
        <f t="shared" si="1"/>
        <v>18785.29697567249</v>
      </c>
      <c r="C53" s="34">
        <f t="shared" si="2"/>
        <v>23091.889388715095</v>
      </c>
      <c r="D53" s="34">
        <f t="shared" si="3"/>
        <v>57893.368821769865</v>
      </c>
      <c r="E53" s="34">
        <f>E107*$E$38</f>
        <v>0</v>
      </c>
      <c r="F53" s="34"/>
      <c r="G53" s="34">
        <f t="shared" si="6"/>
        <v>5113.058033296338</v>
      </c>
      <c r="H53" s="34">
        <f t="shared" si="7"/>
        <v>5769.483686316352</v>
      </c>
      <c r="I53" s="34">
        <f t="shared" si="8"/>
        <v>5127.918234801541</v>
      </c>
      <c r="J53" s="34">
        <f>J107*$J$38</f>
        <v>3560.848296624941</v>
      </c>
      <c r="K53" s="34">
        <f t="shared" si="4"/>
        <v>3058.872087114338</v>
      </c>
      <c r="L53" s="80">
        <f t="shared" si="10"/>
        <v>122400.73552431096</v>
      </c>
      <c r="M53" s="34">
        <f t="shared" si="11"/>
        <v>0</v>
      </c>
      <c r="N53" s="34">
        <f t="shared" si="12"/>
        <v>30600.18388107773</v>
      </c>
      <c r="O53" s="34">
        <f t="shared" si="13"/>
        <v>153000.9194053887</v>
      </c>
      <c r="P53" s="34">
        <v>156992</v>
      </c>
      <c r="Q53" s="34">
        <f t="shared" si="16"/>
        <v>-3991.080594611296</v>
      </c>
      <c r="R53" s="43" t="s">
        <v>10</v>
      </c>
      <c r="S53" s="58">
        <f t="shared" si="14"/>
        <v>0.01089337291795529</v>
      </c>
      <c r="T53" s="58">
        <f t="shared" si="15"/>
        <v>0.011814544641236458</v>
      </c>
      <c r="U53" s="60">
        <f t="shared" si="17"/>
        <v>-0.0009211717232811677</v>
      </c>
      <c r="V53" s="24"/>
      <c r="W53" s="17"/>
      <c r="X53" s="18"/>
    </row>
    <row r="54" spans="1:24" ht="12.75">
      <c r="A54" s="10" t="s">
        <v>11</v>
      </c>
      <c r="B54" s="35">
        <f t="shared" si="1"/>
        <v>127675.37367574977</v>
      </c>
      <c r="C54" s="35">
        <f t="shared" si="2"/>
        <v>68313.50610828215</v>
      </c>
      <c r="D54" s="35">
        <f t="shared" si="3"/>
        <v>30386.942220227207</v>
      </c>
      <c r="E54" s="35">
        <f t="shared" si="5"/>
        <v>0</v>
      </c>
      <c r="F54" s="35"/>
      <c r="G54" s="35">
        <f t="shared" si="6"/>
        <v>13655.606210876806</v>
      </c>
      <c r="H54" s="35">
        <f t="shared" si="7"/>
        <v>18132.663014137106</v>
      </c>
      <c r="I54" s="35">
        <f t="shared" si="8"/>
        <v>16842.15346843075</v>
      </c>
      <c r="J54" s="35">
        <f t="shared" si="9"/>
        <v>16646.9657867216</v>
      </c>
      <c r="K54" s="35">
        <f t="shared" si="4"/>
        <v>21034.46608052699</v>
      </c>
      <c r="L54" s="81">
        <f t="shared" si="10"/>
        <v>312687.6765649524</v>
      </c>
      <c r="M54" s="35">
        <f t="shared" si="11"/>
        <v>0</v>
      </c>
      <c r="N54" s="35">
        <f t="shared" si="12"/>
        <v>78171.91914123808</v>
      </c>
      <c r="O54" s="35">
        <f t="shared" si="13"/>
        <v>390859.5957061905</v>
      </c>
      <c r="P54" s="35">
        <v>371215</v>
      </c>
      <c r="Q54" s="36">
        <f t="shared" si="16"/>
        <v>19644.595706190506</v>
      </c>
      <c r="R54" s="10" t="s">
        <v>11</v>
      </c>
      <c r="S54" s="59">
        <f t="shared" si="14"/>
        <v>0.027828455875532534</v>
      </c>
      <c r="T54" s="59">
        <f t="shared" si="15"/>
        <v>0.02793604890055921</v>
      </c>
      <c r="U54" s="61">
        <f t="shared" si="17"/>
        <v>-0.00010759302502667475</v>
      </c>
      <c r="V54" s="24"/>
      <c r="W54" s="17"/>
      <c r="X54" s="18"/>
    </row>
    <row r="55" spans="1:24" ht="12.75">
      <c r="A55" s="10" t="s">
        <v>12</v>
      </c>
      <c r="B55" s="35">
        <f t="shared" si="1"/>
        <v>133902.2813270987</v>
      </c>
      <c r="C55" s="35">
        <f t="shared" si="2"/>
        <v>115940.52797250704</v>
      </c>
      <c r="D55" s="35">
        <f t="shared" si="3"/>
        <v>46838.25694324726</v>
      </c>
      <c r="E55" s="35">
        <f t="shared" si="5"/>
        <v>0</v>
      </c>
      <c r="F55" s="35"/>
      <c r="G55" s="35">
        <f t="shared" si="6"/>
        <v>25502.93580022198</v>
      </c>
      <c r="H55" s="35">
        <f t="shared" si="7"/>
        <v>17832.949575886905</v>
      </c>
      <c r="I55" s="35">
        <f t="shared" si="8"/>
        <v>21828.9363389717</v>
      </c>
      <c r="J55" s="35">
        <f t="shared" si="9"/>
        <v>20563.898913009034</v>
      </c>
      <c r="K55" s="35">
        <f t="shared" si="4"/>
        <v>17786.774728775967</v>
      </c>
      <c r="L55" s="81">
        <f t="shared" si="10"/>
        <v>400196.5615997186</v>
      </c>
      <c r="M55" s="35">
        <f t="shared" si="11"/>
        <v>0</v>
      </c>
      <c r="N55" s="35">
        <f t="shared" si="12"/>
        <v>100049.14039992962</v>
      </c>
      <c r="O55" s="35">
        <f t="shared" si="13"/>
        <v>500245.7019996482</v>
      </c>
      <c r="P55" s="35">
        <v>461441</v>
      </c>
      <c r="Q55" s="36">
        <f t="shared" si="16"/>
        <v>38804.70199964818</v>
      </c>
      <c r="R55" s="10" t="s">
        <v>12</v>
      </c>
      <c r="S55" s="59">
        <f t="shared" si="14"/>
        <v>0.035616537493137264</v>
      </c>
      <c r="T55" s="59">
        <f t="shared" si="15"/>
        <v>0.03472607071568483</v>
      </c>
      <c r="U55" s="61">
        <f t="shared" si="17"/>
        <v>0.0008904667774524352</v>
      </c>
      <c r="V55" s="24"/>
      <c r="W55" s="17"/>
      <c r="X55" s="18"/>
    </row>
    <row r="56" spans="1:24" ht="12.75">
      <c r="A56" s="43" t="s">
        <v>13</v>
      </c>
      <c r="B56" s="34">
        <f t="shared" si="1"/>
        <v>9525.742697178053</v>
      </c>
      <c r="C56" s="34">
        <f t="shared" si="2"/>
        <v>13630.629153060994</v>
      </c>
      <c r="D56" s="34">
        <f t="shared" si="3"/>
        <v>41151.08007779162</v>
      </c>
      <c r="E56" s="34">
        <f>E110*$E$38</f>
        <v>0</v>
      </c>
      <c r="F56" s="34"/>
      <c r="G56" s="34">
        <f t="shared" si="6"/>
        <v>2244.757185349612</v>
      </c>
      <c r="H56" s="34">
        <f t="shared" si="7"/>
        <v>824.2119551880503</v>
      </c>
      <c r="I56" s="34">
        <f t="shared" si="8"/>
        <v>611.5865784625693</v>
      </c>
      <c r="J56" s="34">
        <f>J110*$J$38</f>
        <v>2047.4877705593412</v>
      </c>
      <c r="K56" s="34">
        <f t="shared" si="4"/>
        <v>1095.1517348927875</v>
      </c>
      <c r="L56" s="80">
        <f t="shared" si="10"/>
        <v>71130.64715248303</v>
      </c>
      <c r="M56" s="34">
        <f t="shared" si="11"/>
        <v>0</v>
      </c>
      <c r="N56" s="34">
        <f t="shared" si="12"/>
        <v>17782.66178812075</v>
      </c>
      <c r="O56" s="34">
        <f t="shared" si="13"/>
        <v>88913.30894060378</v>
      </c>
      <c r="P56" s="34">
        <v>87668</v>
      </c>
      <c r="Q56" s="34">
        <f t="shared" si="16"/>
        <v>1245.3089406037761</v>
      </c>
      <c r="R56" s="43" t="s">
        <v>13</v>
      </c>
      <c r="S56" s="58">
        <f t="shared" si="14"/>
        <v>0.0063304575908662945</v>
      </c>
      <c r="T56" s="58">
        <f t="shared" si="15"/>
        <v>0.006597517705411217</v>
      </c>
      <c r="U56" s="60">
        <f>+S56-T56</f>
        <v>-0.00026706011454492255</v>
      </c>
      <c r="V56" s="24"/>
      <c r="W56" s="17"/>
      <c r="X56" s="18"/>
    </row>
    <row r="57" spans="1:24" ht="12.75">
      <c r="A57" s="10" t="s">
        <v>14</v>
      </c>
      <c r="B57" s="35">
        <f t="shared" si="1"/>
        <v>268964.38362131885</v>
      </c>
      <c r="C57" s="35">
        <f t="shared" si="2"/>
        <v>186787.72749982873</v>
      </c>
      <c r="D57" s="35">
        <f t="shared" si="3"/>
        <v>34902.405362461046</v>
      </c>
      <c r="E57" s="35">
        <f t="shared" si="5"/>
        <v>0</v>
      </c>
      <c r="F57" s="35"/>
      <c r="G57" s="35">
        <f t="shared" si="6"/>
        <v>30678.34819977803</v>
      </c>
      <c r="H57" s="35">
        <f t="shared" si="7"/>
        <v>30495.842341957858</v>
      </c>
      <c r="I57" s="35">
        <f t="shared" si="8"/>
        <v>32508.17890135656</v>
      </c>
      <c r="J57" s="35">
        <f t="shared" si="9"/>
        <v>48338.51562668358</v>
      </c>
      <c r="K57" s="35">
        <f t="shared" si="4"/>
        <v>42068.93216105398</v>
      </c>
      <c r="L57" s="81">
        <f t="shared" si="10"/>
        <v>674744.3337144386</v>
      </c>
      <c r="M57" s="35">
        <f t="shared" si="11"/>
        <v>0</v>
      </c>
      <c r="N57" s="35">
        <f t="shared" si="12"/>
        <v>168686.0834286096</v>
      </c>
      <c r="O57" s="35">
        <f>SUM(L57:N57)</f>
        <v>843430.4171430483</v>
      </c>
      <c r="P57" s="35">
        <v>802334</v>
      </c>
      <c r="Q57" s="36">
        <f t="shared" si="16"/>
        <v>41096.41714304825</v>
      </c>
      <c r="R57" s="10" t="s">
        <v>14</v>
      </c>
      <c r="S57" s="59">
        <f t="shared" si="14"/>
        <v>0.06005063302882492</v>
      </c>
      <c r="T57" s="59">
        <f t="shared" si="15"/>
        <v>0.06038021593572801</v>
      </c>
      <c r="U57" s="61">
        <f t="shared" si="17"/>
        <v>-0.0003295829069030892</v>
      </c>
      <c r="V57" s="24"/>
      <c r="W57" s="17"/>
      <c r="X57" s="18"/>
    </row>
    <row r="58" spans="1:24" ht="12.75">
      <c r="A58" s="10" t="s">
        <v>15</v>
      </c>
      <c r="B58" s="35">
        <f t="shared" si="1"/>
        <v>39576.51382071082</v>
      </c>
      <c r="C58" s="35">
        <f t="shared" si="2"/>
        <v>43650.085358390614</v>
      </c>
      <c r="D58" s="35">
        <f t="shared" si="3"/>
        <v>53537.06516327844</v>
      </c>
      <c r="E58" s="35">
        <f t="shared" si="5"/>
        <v>0</v>
      </c>
      <c r="F58" s="35"/>
      <c r="G58" s="35">
        <f t="shared" si="6"/>
        <v>3803.616341842398</v>
      </c>
      <c r="H58" s="35">
        <f t="shared" si="7"/>
        <v>9965.471821819154</v>
      </c>
      <c r="I58" s="35">
        <f t="shared" si="8"/>
        <v>8138.8060056941895</v>
      </c>
      <c r="J58" s="35">
        <f t="shared" si="9"/>
        <v>6053.4421042624</v>
      </c>
      <c r="K58" s="35">
        <f t="shared" si="4"/>
        <v>8798.97773206964</v>
      </c>
      <c r="L58" s="81">
        <f t="shared" si="10"/>
        <v>173523.97834806764</v>
      </c>
      <c r="M58" s="35">
        <f t="shared" si="11"/>
        <v>0</v>
      </c>
      <c r="N58" s="35">
        <f t="shared" si="12"/>
        <v>43380.994587016896</v>
      </c>
      <c r="O58" s="35">
        <f t="shared" si="13"/>
        <v>216904.97293508454</v>
      </c>
      <c r="P58" s="35">
        <v>210905</v>
      </c>
      <c r="Q58" s="36">
        <f t="shared" si="16"/>
        <v>5999.972935084545</v>
      </c>
      <c r="R58" s="10" t="s">
        <v>15</v>
      </c>
      <c r="S58" s="59">
        <f t="shared" si="14"/>
        <v>0.01544321934223394</v>
      </c>
      <c r="T58" s="59">
        <f t="shared" si="15"/>
        <v>0.01587180580895826</v>
      </c>
      <c r="U58" s="61">
        <f t="shared" si="17"/>
        <v>-0.00042858646672432055</v>
      </c>
      <c r="V58" s="24"/>
      <c r="W58" s="17"/>
      <c r="X58" s="18"/>
    </row>
    <row r="59" spans="1:24" ht="12.75">
      <c r="A59" s="32" t="s">
        <v>16</v>
      </c>
      <c r="B59" s="36">
        <f t="shared" si="1"/>
        <v>23985.47786924175</v>
      </c>
      <c r="C59" s="36">
        <f t="shared" si="2"/>
        <v>30308.104822688558</v>
      </c>
      <c r="D59" s="36">
        <f t="shared" si="3"/>
        <v>48189.46321538426</v>
      </c>
      <c r="E59" s="36">
        <f>E113*$E$38</f>
        <v>0</v>
      </c>
      <c r="F59" s="36"/>
      <c r="G59" s="36">
        <f t="shared" si="6"/>
        <v>7856.650148723641</v>
      </c>
      <c r="H59" s="36">
        <f t="shared" si="7"/>
        <v>6219.053843691652</v>
      </c>
      <c r="I59" s="36">
        <f t="shared" si="8"/>
        <v>6257.001148886285</v>
      </c>
      <c r="J59" s="36">
        <f>J113*$J$38</f>
        <v>5252.251237521788</v>
      </c>
      <c r="K59" s="36">
        <f t="shared" si="4"/>
        <v>6457.618850574713</v>
      </c>
      <c r="L59" s="87">
        <f t="shared" si="10"/>
        <v>134525.62113671267</v>
      </c>
      <c r="M59" s="36">
        <f t="shared" si="11"/>
        <v>0</v>
      </c>
      <c r="N59" s="36">
        <f t="shared" si="12"/>
        <v>33631.40528417815</v>
      </c>
      <c r="O59" s="36">
        <f t="shared" si="13"/>
        <v>168157.02642089082</v>
      </c>
      <c r="P59" s="36">
        <v>159744</v>
      </c>
      <c r="Q59" s="36">
        <f t="shared" si="16"/>
        <v>8413.02642089082</v>
      </c>
      <c r="R59" s="32" t="s">
        <v>16</v>
      </c>
      <c r="S59" s="59">
        <f t="shared" si="14"/>
        <v>0.011972458758392979</v>
      </c>
      <c r="T59" s="59">
        <f t="shared" si="15"/>
        <v>0.012021648358958907</v>
      </c>
      <c r="U59" s="88">
        <f>+S59-T59</f>
        <v>-4.9189600565928415E-05</v>
      </c>
      <c r="V59" s="24"/>
      <c r="W59" s="17"/>
      <c r="X59" s="18"/>
    </row>
    <row r="60" spans="1:24" ht="12.75">
      <c r="A60" s="10" t="s">
        <v>17</v>
      </c>
      <c r="B60" s="35">
        <f t="shared" si="1"/>
        <v>30630.681607093502</v>
      </c>
      <c r="C60" s="35">
        <f t="shared" si="2"/>
        <v>40058.0136757016</v>
      </c>
      <c r="D60" s="35">
        <f t="shared" si="3"/>
        <v>54630.505739260596</v>
      </c>
      <c r="E60" s="35">
        <f t="shared" si="5"/>
        <v>0</v>
      </c>
      <c r="F60" s="35"/>
      <c r="G60" s="35">
        <f t="shared" si="6"/>
        <v>5050.703667036627</v>
      </c>
      <c r="H60" s="35">
        <f t="shared" si="7"/>
        <v>7492.835956255002</v>
      </c>
      <c r="I60" s="35">
        <f t="shared" si="8"/>
        <v>6915.632848769051</v>
      </c>
      <c r="J60" s="35">
        <f t="shared" si="9"/>
        <v>6854.632971003011</v>
      </c>
      <c r="K60" s="35">
        <f t="shared" si="4"/>
        <v>7061.840497412113</v>
      </c>
      <c r="L60" s="81">
        <f t="shared" si="10"/>
        <v>158694.84696253148</v>
      </c>
      <c r="M60" s="35">
        <f t="shared" si="11"/>
        <v>0</v>
      </c>
      <c r="N60" s="35">
        <f t="shared" si="12"/>
        <v>39673.711740632854</v>
      </c>
      <c r="O60" s="35">
        <f t="shared" si="13"/>
        <v>198368.55870316434</v>
      </c>
      <c r="P60" s="35">
        <v>187752</v>
      </c>
      <c r="Q60" s="36">
        <f t="shared" si="16"/>
        <v>10616.558703164337</v>
      </c>
      <c r="R60" s="10" t="s">
        <v>17</v>
      </c>
      <c r="S60" s="59">
        <f t="shared" si="14"/>
        <v>0.014123462091266147</v>
      </c>
      <c r="T60" s="59">
        <f t="shared" si="15"/>
        <v>0.01412941032333767</v>
      </c>
      <c r="U60" s="61">
        <f t="shared" si="17"/>
        <v>-5.948232071522133E-06</v>
      </c>
      <c r="V60" s="24"/>
      <c r="W60" s="17"/>
      <c r="X60" s="18"/>
    </row>
    <row r="61" spans="1:24" ht="12.75">
      <c r="A61" s="10" t="s">
        <v>18</v>
      </c>
      <c r="B61" s="35">
        <f t="shared" si="1"/>
        <v>23624.222158171124</v>
      </c>
      <c r="C61" s="35">
        <f t="shared" si="2"/>
        <v>34477.47374009545</v>
      </c>
      <c r="D61" s="35">
        <f t="shared" si="3"/>
        <v>56727.73052334497</v>
      </c>
      <c r="E61" s="35">
        <f t="shared" si="5"/>
        <v>0</v>
      </c>
      <c r="F61" s="35"/>
      <c r="G61" s="35">
        <f t="shared" si="6"/>
        <v>6609.5628235294125</v>
      </c>
      <c r="H61" s="35">
        <f t="shared" si="7"/>
        <v>4795.415012003201</v>
      </c>
      <c r="I61" s="35">
        <f t="shared" si="8"/>
        <v>5927.685298944901</v>
      </c>
      <c r="J61" s="35">
        <f t="shared" si="9"/>
        <v>4718.123993028047</v>
      </c>
      <c r="K61" s="35">
        <f t="shared" si="4"/>
        <v>4078.4961161524507</v>
      </c>
      <c r="L61" s="81">
        <f t="shared" si="10"/>
        <v>140958.70966526953</v>
      </c>
      <c r="M61" s="35">
        <f t="shared" si="11"/>
        <v>0</v>
      </c>
      <c r="N61" s="35">
        <f t="shared" si="12"/>
        <v>35239.67741631737</v>
      </c>
      <c r="O61" s="35">
        <f t="shared" si="13"/>
        <v>176198.3870815869</v>
      </c>
      <c r="P61" s="36">
        <v>166063</v>
      </c>
      <c r="Q61" s="36">
        <f t="shared" si="16"/>
        <v>10135.387081586901</v>
      </c>
      <c r="R61" s="10" t="s">
        <v>18</v>
      </c>
      <c r="S61" s="59">
        <f t="shared" si="14"/>
        <v>0.012544988262040212</v>
      </c>
      <c r="T61" s="59">
        <f t="shared" si="15"/>
        <v>0.012497189199179894</v>
      </c>
      <c r="U61" s="61">
        <f t="shared" si="17"/>
        <v>4.779906286031879E-05</v>
      </c>
      <c r="V61" s="24"/>
      <c r="W61" s="17"/>
      <c r="X61" s="18"/>
    </row>
    <row r="62" spans="1:24" ht="12.75">
      <c r="A62" s="10" t="s">
        <v>19</v>
      </c>
      <c r="B62" s="35">
        <f t="shared" si="1"/>
        <v>29832.11635104265</v>
      </c>
      <c r="C62" s="35">
        <f t="shared" si="2"/>
        <v>42014.40986002329</v>
      </c>
      <c r="D62" s="35">
        <f t="shared" si="3"/>
        <v>51644.18644385988</v>
      </c>
      <c r="E62" s="35">
        <f t="shared" si="5"/>
        <v>0</v>
      </c>
      <c r="F62" s="35"/>
      <c r="G62" s="35">
        <f t="shared" si="6"/>
        <v>6422.499724750278</v>
      </c>
      <c r="H62" s="35">
        <f t="shared" si="7"/>
        <v>6968.337439317152</v>
      </c>
      <c r="I62" s="35">
        <f t="shared" si="8"/>
        <v>6351.09139172668</v>
      </c>
      <c r="J62" s="35">
        <f t="shared" si="9"/>
        <v>5074.208822690542</v>
      </c>
      <c r="K62" s="35">
        <f t="shared" si="4"/>
        <v>6759.729673993414</v>
      </c>
      <c r="L62" s="81">
        <f t="shared" si="10"/>
        <v>155066.5797074039</v>
      </c>
      <c r="M62" s="35">
        <f t="shared" si="11"/>
        <v>0</v>
      </c>
      <c r="N62" s="35">
        <f t="shared" si="12"/>
        <v>38766.64492685096</v>
      </c>
      <c r="O62" s="35">
        <f t="shared" si="13"/>
        <v>193833.22463425488</v>
      </c>
      <c r="P62" s="35">
        <v>192289</v>
      </c>
      <c r="Q62" s="36">
        <f t="shared" si="16"/>
        <v>1544.2246342548751</v>
      </c>
      <c r="R62" s="10" t="s">
        <v>19</v>
      </c>
      <c r="S62" s="59">
        <f t="shared" si="14"/>
        <v>0.013800554977294922</v>
      </c>
      <c r="T62" s="59">
        <f t="shared" si="15"/>
        <v>0.01447084548587646</v>
      </c>
      <c r="U62" s="61">
        <f t="shared" si="17"/>
        <v>-0.0006702905085815385</v>
      </c>
      <c r="V62" s="24"/>
      <c r="W62" s="17"/>
      <c r="X62" s="18"/>
    </row>
    <row r="63" spans="1:24" ht="12.75">
      <c r="A63" s="10" t="s">
        <v>20</v>
      </c>
      <c r="B63" s="35">
        <f t="shared" si="1"/>
        <v>48931.13539159226</v>
      </c>
      <c r="C63" s="35">
        <f t="shared" si="2"/>
        <v>64689.3623569977</v>
      </c>
      <c r="D63" s="35">
        <f t="shared" si="3"/>
        <v>46508.37376459997</v>
      </c>
      <c r="E63" s="35">
        <f t="shared" si="5"/>
        <v>0</v>
      </c>
      <c r="F63" s="35"/>
      <c r="G63" s="35">
        <f t="shared" si="6"/>
        <v>12720.290716981133</v>
      </c>
      <c r="H63" s="35">
        <f t="shared" si="7"/>
        <v>13562.033080821555</v>
      </c>
      <c r="I63" s="35">
        <f t="shared" si="8"/>
        <v>11008.558412326245</v>
      </c>
      <c r="J63" s="35">
        <f t="shared" si="9"/>
        <v>8991.141948977976</v>
      </c>
      <c r="K63" s="35">
        <f t="shared" si="4"/>
        <v>9516.490937689052</v>
      </c>
      <c r="L63" s="81">
        <f t="shared" si="10"/>
        <v>215927.3866099859</v>
      </c>
      <c r="M63" s="35">
        <f t="shared" si="11"/>
        <v>0</v>
      </c>
      <c r="N63" s="35">
        <f t="shared" si="12"/>
        <v>53981.84665249646</v>
      </c>
      <c r="O63" s="35">
        <f t="shared" si="13"/>
        <v>269909.23326248233</v>
      </c>
      <c r="P63" s="35">
        <v>256474</v>
      </c>
      <c r="Q63" s="36">
        <f t="shared" si="16"/>
        <v>13435.233262482332</v>
      </c>
      <c r="R63" s="10" t="s">
        <v>20</v>
      </c>
      <c r="S63" s="59">
        <f t="shared" si="14"/>
        <v>0.019217021331337486</v>
      </c>
      <c r="T63" s="59">
        <f t="shared" si="15"/>
        <v>0.019301133320911126</v>
      </c>
      <c r="U63" s="61">
        <f t="shared" si="17"/>
        <v>-8.41119895736396E-05</v>
      </c>
      <c r="V63" s="24"/>
      <c r="W63" s="17"/>
      <c r="X63" s="18"/>
    </row>
    <row r="64" spans="1:24" ht="12.75">
      <c r="A64" s="10" t="s">
        <v>21</v>
      </c>
      <c r="B64" s="35">
        <f t="shared" si="1"/>
        <v>27132.20524725166</v>
      </c>
      <c r="C64" s="35">
        <f t="shared" si="2"/>
        <v>37684.680599639214</v>
      </c>
      <c r="D64" s="35">
        <f t="shared" si="3"/>
        <v>57851.10317561415</v>
      </c>
      <c r="E64" s="35">
        <f t="shared" si="5"/>
        <v>0</v>
      </c>
      <c r="F64" s="35"/>
      <c r="G64" s="35">
        <f t="shared" si="6"/>
        <v>6609.5628235294125</v>
      </c>
      <c r="H64" s="35">
        <f t="shared" si="7"/>
        <v>4795.415012003201</v>
      </c>
      <c r="I64" s="35">
        <f t="shared" si="8"/>
        <v>4798.602384860158</v>
      </c>
      <c r="J64" s="35">
        <f t="shared" si="9"/>
        <v>5875.399689431153</v>
      </c>
      <c r="K64" s="35">
        <f t="shared" si="4"/>
        <v>6117.744174228676</v>
      </c>
      <c r="L64" s="81">
        <f t="shared" si="10"/>
        <v>150864.71310655767</v>
      </c>
      <c r="M64" s="35">
        <f t="shared" si="11"/>
        <v>0</v>
      </c>
      <c r="N64" s="35">
        <f t="shared" si="12"/>
        <v>37716.1782766394</v>
      </c>
      <c r="O64" s="35">
        <f t="shared" si="13"/>
        <v>188580.89138319707</v>
      </c>
      <c r="P64" s="35">
        <v>179685</v>
      </c>
      <c r="Q64" s="36">
        <f t="shared" si="16"/>
        <v>8895.891383197071</v>
      </c>
      <c r="R64" s="10" t="s">
        <v>21</v>
      </c>
      <c r="S64" s="59">
        <f t="shared" si="14"/>
        <v>0.013426598892485054</v>
      </c>
      <c r="T64" s="59">
        <f t="shared" si="15"/>
        <v>0.013522322499621464</v>
      </c>
      <c r="U64" s="61">
        <f t="shared" si="17"/>
        <v>-9.572360713640954E-05</v>
      </c>
      <c r="V64" s="24"/>
      <c r="W64" s="17"/>
      <c r="X64" s="18"/>
    </row>
    <row r="65" spans="1:24" ht="12.75">
      <c r="A65" s="10" t="s">
        <v>22</v>
      </c>
      <c r="B65" s="35">
        <f t="shared" si="1"/>
        <v>99278.77343975092</v>
      </c>
      <c r="C65" s="35">
        <f t="shared" si="2"/>
        <v>60391.70516520905</v>
      </c>
      <c r="D65" s="35">
        <f t="shared" si="3"/>
        <v>46258.93086678196</v>
      </c>
      <c r="E65" s="35">
        <f t="shared" si="5"/>
        <v>0</v>
      </c>
      <c r="F65" s="35"/>
      <c r="G65" s="35">
        <f t="shared" si="6"/>
        <v>15027.402268590457</v>
      </c>
      <c r="H65" s="35">
        <f t="shared" si="7"/>
        <v>11838.680810882905</v>
      </c>
      <c r="I65" s="35">
        <f t="shared" si="8"/>
        <v>13878.310818958302</v>
      </c>
      <c r="J65" s="35">
        <f t="shared" si="9"/>
        <v>14955.562845824754</v>
      </c>
      <c r="K65" s="35">
        <f t="shared" si="4"/>
        <v>11631.266701619952</v>
      </c>
      <c r="L65" s="81">
        <f t="shared" si="10"/>
        <v>273260.6329176183</v>
      </c>
      <c r="M65" s="35">
        <f t="shared" si="11"/>
        <v>0</v>
      </c>
      <c r="N65" s="35">
        <f t="shared" si="12"/>
        <v>68315.15822940455</v>
      </c>
      <c r="O65" s="35">
        <f t="shared" si="13"/>
        <v>341575.79114702286</v>
      </c>
      <c r="P65" s="35">
        <v>308945</v>
      </c>
      <c r="Q65" s="36">
        <f t="shared" si="16"/>
        <v>32630.791147022857</v>
      </c>
      <c r="R65" s="10" t="s">
        <v>22</v>
      </c>
      <c r="S65" s="59">
        <f t="shared" si="14"/>
        <v>0.024319543223470852</v>
      </c>
      <c r="T65" s="59">
        <f t="shared" si="15"/>
        <v>0.02324987575282051</v>
      </c>
      <c r="U65" s="61">
        <f t="shared" si="17"/>
        <v>0.0010696674706503415</v>
      </c>
      <c r="V65" s="24"/>
      <c r="W65" s="17"/>
      <c r="X65" s="18"/>
    </row>
    <row r="66" spans="1:24" ht="12.75">
      <c r="A66" s="43" t="s">
        <v>23</v>
      </c>
      <c r="B66" s="34">
        <f t="shared" si="1"/>
        <v>15248.793698875848</v>
      </c>
      <c r="C66" s="34">
        <f t="shared" si="2"/>
        <v>19499.81770602608</v>
      </c>
      <c r="D66" s="34">
        <f t="shared" si="3"/>
        <v>51497.350820339554</v>
      </c>
      <c r="E66" s="34">
        <f>E120*$E$38</f>
        <v>0</v>
      </c>
      <c r="F66" s="34"/>
      <c r="G66" s="34">
        <f t="shared" si="6"/>
        <v>4053.033806881244</v>
      </c>
      <c r="H66" s="34">
        <f t="shared" si="7"/>
        <v>2997.1343825020012</v>
      </c>
      <c r="I66" s="34">
        <f t="shared" si="8"/>
        <v>3293.158499413834</v>
      </c>
      <c r="J66" s="34">
        <f>J120*$J$38</f>
        <v>1869.4453557280942</v>
      </c>
      <c r="K66" s="34">
        <f t="shared" si="4"/>
        <v>2756.761263695638</v>
      </c>
      <c r="L66" s="80">
        <f t="shared" si="10"/>
        <v>101215.49553346228</v>
      </c>
      <c r="M66" s="34">
        <f t="shared" si="11"/>
        <v>0</v>
      </c>
      <c r="N66" s="34">
        <f t="shared" si="12"/>
        <v>25303.873883365563</v>
      </c>
      <c r="O66" s="34">
        <f t="shared" si="13"/>
        <v>126519.36941682785</v>
      </c>
      <c r="P66" s="34">
        <v>123782</v>
      </c>
      <c r="Q66" s="34">
        <f t="shared" si="16"/>
        <v>2737.3694168278453</v>
      </c>
      <c r="R66" s="43" t="s">
        <v>23</v>
      </c>
      <c r="S66" s="58">
        <f t="shared" si="14"/>
        <v>0.00900793719252325</v>
      </c>
      <c r="T66" s="58">
        <f t="shared" si="15"/>
        <v>0.00931530246625007</v>
      </c>
      <c r="U66" s="60">
        <f aca="true" t="shared" si="18" ref="U66:U81">+S66-T66</f>
        <v>-0.00030736527372682114</v>
      </c>
      <c r="V66" s="24"/>
      <c r="W66" s="17"/>
      <c r="X66" s="18"/>
    </row>
    <row r="67" spans="1:24" ht="12.75">
      <c r="A67" s="43" t="s">
        <v>50</v>
      </c>
      <c r="B67" s="34">
        <f t="shared" si="1"/>
        <v>17140.632817377278</v>
      </c>
      <c r="C67" s="34">
        <f t="shared" si="2"/>
        <v>25176.57384741854</v>
      </c>
      <c r="D67" s="34">
        <f t="shared" si="3"/>
        <v>49862.93220579542</v>
      </c>
      <c r="E67" s="34">
        <f>E121*$E$38</f>
        <v>0</v>
      </c>
      <c r="F67" s="34"/>
      <c r="G67" s="34">
        <f t="shared" si="6"/>
        <v>1745.9222552719202</v>
      </c>
      <c r="H67" s="34">
        <f t="shared" si="7"/>
        <v>4345.844854627901</v>
      </c>
      <c r="I67" s="34">
        <f t="shared" si="8"/>
        <v>4516.331656338973</v>
      </c>
      <c r="J67" s="34">
        <f>J121*$J$38</f>
        <v>2937.6998447155765</v>
      </c>
      <c r="K67" s="34">
        <f t="shared" si="4"/>
        <v>3021.1082341870006</v>
      </c>
      <c r="L67" s="80">
        <f t="shared" si="10"/>
        <v>108747.0457157326</v>
      </c>
      <c r="M67" s="34">
        <f t="shared" si="11"/>
        <v>0</v>
      </c>
      <c r="N67" s="34">
        <f t="shared" si="12"/>
        <v>27186.761428933143</v>
      </c>
      <c r="O67" s="34">
        <f t="shared" si="13"/>
        <v>135933.80714466574</v>
      </c>
      <c r="P67" s="34">
        <v>135059</v>
      </c>
      <c r="Q67" s="34">
        <f t="shared" si="16"/>
        <v>874.8071446657414</v>
      </c>
      <c r="R67" s="43" t="s">
        <v>50</v>
      </c>
      <c r="S67" s="58">
        <f t="shared" si="14"/>
        <v>0.009678227157974229</v>
      </c>
      <c r="T67" s="58">
        <f t="shared" si="15"/>
        <v>0.010163961123501547</v>
      </c>
      <c r="U67" s="60">
        <f t="shared" si="18"/>
        <v>-0.00048573396552731817</v>
      </c>
      <c r="V67" s="24"/>
      <c r="W67" s="17"/>
      <c r="X67" s="18"/>
    </row>
    <row r="68" spans="1:24" ht="12.75">
      <c r="A68" s="10" t="s">
        <v>24</v>
      </c>
      <c r="B68" s="35">
        <f t="shared" si="1"/>
        <v>111162.18498812674</v>
      </c>
      <c r="C68" s="35">
        <f t="shared" si="2"/>
        <v>109012.9611558925</v>
      </c>
      <c r="D68" s="35">
        <f t="shared" si="3"/>
        <v>41796.82129612844</v>
      </c>
      <c r="E68" s="35">
        <f t="shared" si="5"/>
        <v>0</v>
      </c>
      <c r="F68" s="35"/>
      <c r="G68" s="35">
        <f t="shared" si="6"/>
        <v>22322.863120976697</v>
      </c>
      <c r="H68" s="35">
        <f t="shared" si="7"/>
        <v>20680.227239263808</v>
      </c>
      <c r="I68" s="35">
        <f t="shared" si="8"/>
        <v>20888.03391056775</v>
      </c>
      <c r="J68" s="35">
        <f t="shared" si="9"/>
        <v>20474.87770559341</v>
      </c>
      <c r="K68" s="35">
        <f t="shared" si="4"/>
        <v>16011.873641191101</v>
      </c>
      <c r="L68" s="81">
        <f t="shared" si="10"/>
        <v>362349.8430577405</v>
      </c>
      <c r="M68" s="35">
        <f t="shared" si="11"/>
        <v>0</v>
      </c>
      <c r="N68" s="35">
        <f t="shared" si="12"/>
        <v>90587.46076443509</v>
      </c>
      <c r="O68" s="35">
        <f t="shared" si="13"/>
        <v>452937.3038221756</v>
      </c>
      <c r="P68" s="35">
        <v>429385</v>
      </c>
      <c r="Q68" s="36">
        <f t="shared" si="16"/>
        <v>23552.3038221756</v>
      </c>
      <c r="R68" s="10" t="s">
        <v>24</v>
      </c>
      <c r="S68" s="59">
        <f t="shared" si="14"/>
        <v>0.03224826999839844</v>
      </c>
      <c r="T68" s="59">
        <f t="shared" si="15"/>
        <v>0.03231367363163293</v>
      </c>
      <c r="U68" s="61">
        <f t="shared" si="18"/>
        <v>-6.540363323448428E-05</v>
      </c>
      <c r="V68" s="24"/>
      <c r="W68" s="17"/>
      <c r="X68" s="18"/>
    </row>
    <row r="69" spans="1:24" ht="12.75">
      <c r="A69" s="10" t="s">
        <v>25</v>
      </c>
      <c r="B69" s="35">
        <f t="shared" si="1"/>
        <v>42846.82867882385</v>
      </c>
      <c r="C69" s="35">
        <f t="shared" si="2"/>
        <v>51219.09354691389</v>
      </c>
      <c r="D69" s="35">
        <f t="shared" si="3"/>
        <v>38982.43688343254</v>
      </c>
      <c r="E69" s="35">
        <f t="shared" si="5"/>
        <v>0</v>
      </c>
      <c r="F69" s="35"/>
      <c r="G69" s="35">
        <f t="shared" si="6"/>
        <v>9228.446206437293</v>
      </c>
      <c r="H69" s="35">
        <f t="shared" si="7"/>
        <v>6293.9822032542015</v>
      </c>
      <c r="I69" s="35">
        <f t="shared" si="8"/>
        <v>6162.9109060458895</v>
      </c>
      <c r="J69" s="35">
        <f t="shared" si="9"/>
        <v>7299.739008081129</v>
      </c>
      <c r="K69" s="35">
        <f t="shared" si="4"/>
        <v>7061.840497412113</v>
      </c>
      <c r="L69" s="81">
        <f t="shared" si="10"/>
        <v>169095.27793040092</v>
      </c>
      <c r="M69" s="35">
        <f t="shared" si="11"/>
        <v>0</v>
      </c>
      <c r="N69" s="35">
        <f t="shared" si="12"/>
        <v>42273.819482600215</v>
      </c>
      <c r="O69" s="35">
        <f t="shared" si="13"/>
        <v>211369.09741300112</v>
      </c>
      <c r="P69" s="35">
        <v>198865</v>
      </c>
      <c r="Q69" s="36">
        <f t="shared" si="16"/>
        <v>12504.097413001116</v>
      </c>
      <c r="R69" s="10" t="s">
        <v>25</v>
      </c>
      <c r="S69" s="59">
        <f t="shared" si="14"/>
        <v>0.015049075589870899</v>
      </c>
      <c r="T69" s="59">
        <f t="shared" si="15"/>
        <v>0.014965727043922544</v>
      </c>
      <c r="U69" s="61">
        <f t="shared" si="18"/>
        <v>8.334854594835468E-05</v>
      </c>
      <c r="V69" s="24"/>
      <c r="W69" s="17"/>
      <c r="X69" s="18"/>
    </row>
    <row r="70" spans="1:24" ht="12.75">
      <c r="A70" s="10" t="s">
        <v>26</v>
      </c>
      <c r="B70" s="35">
        <f t="shared" si="1"/>
        <v>344533.3743397503</v>
      </c>
      <c r="C70" s="35">
        <f t="shared" si="2"/>
        <v>193105.92501312998</v>
      </c>
      <c r="D70" s="35">
        <f t="shared" si="3"/>
        <v>37891.95389111655</v>
      </c>
      <c r="E70" s="35">
        <f t="shared" si="5"/>
        <v>0</v>
      </c>
      <c r="F70" s="35"/>
      <c r="G70" s="35">
        <f t="shared" si="6"/>
        <v>56804.82766259713</v>
      </c>
      <c r="H70" s="35">
        <f t="shared" si="7"/>
        <v>50726.49942384637</v>
      </c>
      <c r="I70" s="35">
        <f t="shared" si="8"/>
        <v>45398.54217049071</v>
      </c>
      <c r="J70" s="35">
        <f t="shared" si="9"/>
        <v>45311.794574552376</v>
      </c>
      <c r="K70" s="35">
        <f t="shared" si="4"/>
        <v>57363.29259662567</v>
      </c>
      <c r="L70" s="81">
        <f t="shared" si="10"/>
        <v>831136.2096721091</v>
      </c>
      <c r="M70" s="35">
        <f t="shared" si="11"/>
        <v>0</v>
      </c>
      <c r="N70" s="35">
        <f t="shared" si="12"/>
        <v>207784.05241802722</v>
      </c>
      <c r="O70" s="35">
        <f>SUM(L70:N70)</f>
        <v>1038920.2620901363</v>
      </c>
      <c r="P70" s="35">
        <v>986224</v>
      </c>
      <c r="Q70" s="36">
        <f t="shared" si="16"/>
        <v>52696.2620901363</v>
      </c>
      <c r="R70" s="10" t="s">
        <v>26</v>
      </c>
      <c r="S70" s="59">
        <f t="shared" si="14"/>
        <v>0.0739691362048711</v>
      </c>
      <c r="T70" s="59">
        <f t="shared" si="15"/>
        <v>0.07421898870170954</v>
      </c>
      <c r="U70" s="61">
        <f t="shared" si="18"/>
        <v>-0.00024985249683844024</v>
      </c>
      <c r="V70" s="24"/>
      <c r="W70" s="17"/>
      <c r="X70" s="18"/>
    </row>
    <row r="71" spans="1:24" ht="12.75">
      <c r="A71" s="10" t="s">
        <v>27</v>
      </c>
      <c r="B71" s="35">
        <f t="shared" si="1"/>
        <v>50281.090943487754</v>
      </c>
      <c r="C71" s="35">
        <f t="shared" si="2"/>
        <v>52950.98525106753</v>
      </c>
      <c r="D71" s="35">
        <f t="shared" si="3"/>
        <v>47791.65355636322</v>
      </c>
      <c r="E71" s="35">
        <f t="shared" si="5"/>
        <v>0</v>
      </c>
      <c r="F71" s="35"/>
      <c r="G71" s="35">
        <f t="shared" si="6"/>
        <v>9353.154938956717</v>
      </c>
      <c r="H71" s="35">
        <f t="shared" si="7"/>
        <v>12063.465889570554</v>
      </c>
      <c r="I71" s="35">
        <f t="shared" si="8"/>
        <v>10961.513290906048</v>
      </c>
      <c r="J71" s="35">
        <f t="shared" si="9"/>
        <v>11572.756964031058</v>
      </c>
      <c r="K71" s="35">
        <f t="shared" si="4"/>
        <v>11178.100466491902</v>
      </c>
      <c r="L71" s="81">
        <f t="shared" si="10"/>
        <v>206152.72130087484</v>
      </c>
      <c r="M71" s="35">
        <f t="shared" si="11"/>
        <v>0</v>
      </c>
      <c r="N71" s="35">
        <f t="shared" si="12"/>
        <v>51538.180325218695</v>
      </c>
      <c r="O71" s="35">
        <f t="shared" si="13"/>
        <v>257690.90162609355</v>
      </c>
      <c r="P71" s="35">
        <v>244863</v>
      </c>
      <c r="Q71" s="36">
        <f t="shared" si="16"/>
        <v>12827.901626093546</v>
      </c>
      <c r="R71" s="10" t="s">
        <v>27</v>
      </c>
      <c r="S71" s="59">
        <f t="shared" si="14"/>
        <v>0.018347099480751885</v>
      </c>
      <c r="T71" s="59">
        <f t="shared" si="15"/>
        <v>0.01842733925605816</v>
      </c>
      <c r="U71" s="61">
        <f t="shared" si="18"/>
        <v>-8.023977530627682E-05</v>
      </c>
      <c r="V71" s="24"/>
      <c r="W71" s="17"/>
      <c r="X71" s="18"/>
    </row>
    <row r="72" spans="1:24" ht="12.75">
      <c r="A72" s="43" t="s">
        <v>28</v>
      </c>
      <c r="B72" s="34">
        <f t="shared" si="1"/>
        <v>16484.66849990693</v>
      </c>
      <c r="C72" s="34">
        <f t="shared" si="2"/>
        <v>24952.06936725048</v>
      </c>
      <c r="D72" s="34">
        <f t="shared" si="3"/>
        <v>55931.92064570142</v>
      </c>
      <c r="E72" s="34">
        <f>E126*$E$38</f>
        <v>0</v>
      </c>
      <c r="F72" s="34"/>
      <c r="G72" s="34">
        <f t="shared" si="6"/>
        <v>4427.160004439513</v>
      </c>
      <c r="H72" s="34">
        <f t="shared" si="7"/>
        <v>6518.767281941852</v>
      </c>
      <c r="I72" s="34">
        <f t="shared" si="8"/>
        <v>4751.5572634399605</v>
      </c>
      <c r="J72" s="34">
        <f>J126*$J$38</f>
        <v>3293.78467437807</v>
      </c>
      <c r="K72" s="34">
        <f t="shared" si="4"/>
        <v>3172.1636458963508</v>
      </c>
      <c r="L72" s="80">
        <f t="shared" si="10"/>
        <v>119532.09138295458</v>
      </c>
      <c r="M72" s="34">
        <f t="shared" si="11"/>
        <v>0</v>
      </c>
      <c r="N72" s="34">
        <f t="shared" si="12"/>
        <v>29883.022845738633</v>
      </c>
      <c r="O72" s="34">
        <f t="shared" si="13"/>
        <v>149415.11422869322</v>
      </c>
      <c r="P72" s="34">
        <v>148703</v>
      </c>
      <c r="Q72" s="34">
        <f t="shared" si="16"/>
        <v>712.1142286932154</v>
      </c>
      <c r="R72" s="43" t="s">
        <v>28</v>
      </c>
      <c r="S72" s="58">
        <f t="shared" si="14"/>
        <v>0.010638070445573527</v>
      </c>
      <c r="T72" s="58">
        <f t="shared" si="15"/>
        <v>0.011190750049593514</v>
      </c>
      <c r="U72" s="60">
        <f>+S72-T72</f>
        <v>-0.0005526796040199872</v>
      </c>
      <c r="V72" s="24"/>
      <c r="W72" s="17"/>
      <c r="X72" s="18"/>
    </row>
    <row r="73" spans="1:24" ht="12.75">
      <c r="A73" s="10" t="s">
        <v>29</v>
      </c>
      <c r="B73" s="35">
        <f t="shared" si="1"/>
        <v>180684.8959107446</v>
      </c>
      <c r="C73" s="35">
        <f t="shared" si="2"/>
        <v>126973.31956933756</v>
      </c>
      <c r="D73" s="35">
        <f t="shared" si="3"/>
        <v>45591.88669843432</v>
      </c>
      <c r="E73" s="35">
        <f t="shared" si="5"/>
        <v>0</v>
      </c>
      <c r="F73" s="35"/>
      <c r="G73" s="35">
        <f t="shared" si="6"/>
        <v>21948.736923418426</v>
      </c>
      <c r="H73" s="35">
        <f t="shared" si="7"/>
        <v>16634.095822886105</v>
      </c>
      <c r="I73" s="35">
        <f t="shared" si="8"/>
        <v>21311.440003349526</v>
      </c>
      <c r="J73" s="35">
        <f t="shared" si="9"/>
        <v>29020.91361749327</v>
      </c>
      <c r="K73" s="35">
        <f t="shared" si="4"/>
        <v>31079.650959198767</v>
      </c>
      <c r="L73" s="81">
        <f t="shared" si="10"/>
        <v>473244.9395048626</v>
      </c>
      <c r="M73" s="35">
        <f t="shared" si="11"/>
        <v>0</v>
      </c>
      <c r="N73" s="35">
        <f t="shared" si="12"/>
        <v>118311.2348762156</v>
      </c>
      <c r="O73" s="35">
        <f t="shared" si="13"/>
        <v>591556.1743810782</v>
      </c>
      <c r="P73" s="35">
        <v>536712</v>
      </c>
      <c r="Q73" s="36">
        <f t="shared" si="16"/>
        <v>54844.17438107822</v>
      </c>
      <c r="R73" s="10" t="s">
        <v>29</v>
      </c>
      <c r="S73" s="59">
        <f t="shared" si="14"/>
        <v>0.042117668537520664</v>
      </c>
      <c r="T73" s="59">
        <f t="shared" si="15"/>
        <v>0.04039064336709706</v>
      </c>
      <c r="U73" s="61">
        <f t="shared" si="18"/>
        <v>0.0017270251704236059</v>
      </c>
      <c r="V73" s="24"/>
      <c r="W73" s="17"/>
      <c r="X73" s="18"/>
    </row>
    <row r="74" spans="1:24" ht="12.75">
      <c r="A74" s="43" t="s">
        <v>30</v>
      </c>
      <c r="B74" s="34">
        <f t="shared" si="1"/>
        <v>18870.857538820797</v>
      </c>
      <c r="C74" s="34">
        <f t="shared" si="2"/>
        <v>18922.520471308202</v>
      </c>
      <c r="D74" s="34">
        <f t="shared" si="3"/>
        <v>48305.131146293286</v>
      </c>
      <c r="E74" s="34">
        <f>E128*$E$38</f>
        <v>0</v>
      </c>
      <c r="F74" s="34"/>
      <c r="G74" s="34">
        <f t="shared" si="6"/>
        <v>4489.514370699224</v>
      </c>
      <c r="H74" s="34">
        <f t="shared" si="7"/>
        <v>4795.415012003201</v>
      </c>
      <c r="I74" s="34">
        <f t="shared" si="8"/>
        <v>4563.37677775917</v>
      </c>
      <c r="J74" s="34">
        <f>J128*$J$38</f>
        <v>2937.6998447155765</v>
      </c>
      <c r="K74" s="34">
        <f t="shared" si="4"/>
        <v>6117.744174228676</v>
      </c>
      <c r="L74" s="80">
        <f t="shared" si="10"/>
        <v>109002.25933582813</v>
      </c>
      <c r="M74" s="34">
        <f t="shared" si="11"/>
        <v>0</v>
      </c>
      <c r="N74" s="34">
        <f t="shared" si="12"/>
        <v>27250.564833957025</v>
      </c>
      <c r="O74" s="34">
        <f t="shared" si="13"/>
        <v>136252.82416978516</v>
      </c>
      <c r="P74" s="34">
        <v>135825</v>
      </c>
      <c r="Q74" s="34">
        <f t="shared" si="16"/>
        <v>427.82416978516267</v>
      </c>
      <c r="R74" s="43" t="s">
        <v>30</v>
      </c>
      <c r="S74" s="58">
        <f t="shared" si="14"/>
        <v>0.009700940560189771</v>
      </c>
      <c r="T74" s="58">
        <f t="shared" si="15"/>
        <v>0.010221606998419931</v>
      </c>
      <c r="U74" s="60">
        <f>+S74-T74</f>
        <v>-0.00052066643823016</v>
      </c>
      <c r="V74" s="24"/>
      <c r="W74" s="17"/>
      <c r="X74" s="18"/>
    </row>
    <row r="75" spans="1:24" ht="12.75">
      <c r="A75" s="10" t="s">
        <v>31</v>
      </c>
      <c r="B75" s="35">
        <f t="shared" si="1"/>
        <v>44738.66779732527</v>
      </c>
      <c r="C75" s="35">
        <f t="shared" si="2"/>
        <v>38133.68955997534</v>
      </c>
      <c r="D75" s="35">
        <f t="shared" si="3"/>
        <v>42167.984075456814</v>
      </c>
      <c r="E75" s="35">
        <f t="shared" si="5"/>
        <v>0</v>
      </c>
      <c r="F75" s="35"/>
      <c r="G75" s="35">
        <f t="shared" si="6"/>
        <v>9290.800572697006</v>
      </c>
      <c r="H75" s="35">
        <f t="shared" si="7"/>
        <v>7642.692675380103</v>
      </c>
      <c r="I75" s="35">
        <f t="shared" si="8"/>
        <v>7715.399912912411</v>
      </c>
      <c r="J75" s="35">
        <f t="shared" si="9"/>
        <v>7477.781422912377</v>
      </c>
      <c r="K75" s="35">
        <f t="shared" si="4"/>
        <v>6873.021232775426</v>
      </c>
      <c r="L75" s="81">
        <f t="shared" si="10"/>
        <v>164040.0372494347</v>
      </c>
      <c r="M75" s="35">
        <f t="shared" si="11"/>
        <v>0</v>
      </c>
      <c r="N75" s="35">
        <f t="shared" si="12"/>
        <v>41010.00931235866</v>
      </c>
      <c r="O75" s="35">
        <f t="shared" si="13"/>
        <v>205050.04656179337</v>
      </c>
      <c r="P75" s="35">
        <v>187985</v>
      </c>
      <c r="Q75" s="36">
        <f t="shared" si="16"/>
        <v>17065.046561793366</v>
      </c>
      <c r="R75" s="10" t="s">
        <v>31</v>
      </c>
      <c r="S75" s="59">
        <f t="shared" si="14"/>
        <v>0.014599171251535894</v>
      </c>
      <c r="T75" s="59">
        <f t="shared" si="15"/>
        <v>0.014146944904089607</v>
      </c>
      <c r="U75" s="61">
        <f t="shared" si="18"/>
        <v>0.00045222634744628704</v>
      </c>
      <c r="V75" s="24"/>
      <c r="W75" s="17"/>
      <c r="X75" s="18"/>
    </row>
    <row r="76" spans="1:24" ht="12.75">
      <c r="A76" s="10" t="s">
        <v>32</v>
      </c>
      <c r="B76" s="35">
        <f t="shared" si="1"/>
        <v>49501.5391459143</v>
      </c>
      <c r="C76" s="35">
        <f t="shared" si="2"/>
        <v>42078.55399721417</v>
      </c>
      <c r="D76" s="35">
        <f t="shared" si="3"/>
        <v>58978.684337198676</v>
      </c>
      <c r="E76" s="35">
        <f t="shared" si="5"/>
        <v>0</v>
      </c>
      <c r="F76" s="35"/>
      <c r="G76" s="35">
        <f t="shared" si="6"/>
        <v>9477.863671476138</v>
      </c>
      <c r="H76" s="35">
        <f t="shared" si="7"/>
        <v>11089.397215257404</v>
      </c>
      <c r="I76" s="35">
        <f t="shared" si="8"/>
        <v>10585.152319544468</v>
      </c>
      <c r="J76" s="35">
        <f t="shared" si="9"/>
        <v>10682.544889874824</v>
      </c>
      <c r="K76" s="35">
        <f t="shared" si="4"/>
        <v>9931.893319889765</v>
      </c>
      <c r="L76" s="81">
        <f t="shared" si="10"/>
        <v>202325.62889636972</v>
      </c>
      <c r="M76" s="35">
        <f t="shared" si="11"/>
        <v>0</v>
      </c>
      <c r="N76" s="35">
        <f t="shared" si="12"/>
        <v>50581.407224092414</v>
      </c>
      <c r="O76" s="35">
        <f t="shared" si="13"/>
        <v>252907.03612046211</v>
      </c>
      <c r="P76" s="35">
        <v>220405</v>
      </c>
      <c r="Q76" s="36">
        <f t="shared" si="16"/>
        <v>32502.036120462115</v>
      </c>
      <c r="R76" s="10" t="s">
        <v>32</v>
      </c>
      <c r="S76" s="59">
        <f t="shared" si="14"/>
        <v>0.018006497403687826</v>
      </c>
      <c r="T76" s="59">
        <f t="shared" si="15"/>
        <v>0.016586735067084447</v>
      </c>
      <c r="U76" s="61">
        <f t="shared" si="18"/>
        <v>0.0014197623366033786</v>
      </c>
      <c r="V76" s="24"/>
      <c r="W76" s="17"/>
      <c r="X76" s="18"/>
    </row>
    <row r="77" spans="1:24" ht="12.75">
      <c r="A77" s="10" t="s">
        <v>33</v>
      </c>
      <c r="B77" s="35">
        <f t="shared" si="1"/>
        <v>45366.11192707952</v>
      </c>
      <c r="C77" s="35">
        <f t="shared" si="2"/>
        <v>41501.25676249629</v>
      </c>
      <c r="D77" s="35">
        <f t="shared" si="3"/>
        <v>50402.09807977578</v>
      </c>
      <c r="E77" s="35">
        <f t="shared" si="5"/>
        <v>0</v>
      </c>
      <c r="F77" s="35"/>
      <c r="G77" s="35">
        <f t="shared" si="6"/>
        <v>10537.887897891233</v>
      </c>
      <c r="H77" s="35">
        <f t="shared" si="7"/>
        <v>9665.758383568955</v>
      </c>
      <c r="I77" s="35">
        <f t="shared" si="8"/>
        <v>8985.618191257749</v>
      </c>
      <c r="J77" s="35">
        <f t="shared" si="9"/>
        <v>10771.566097290446</v>
      </c>
      <c r="K77" s="35">
        <f t="shared" si="4"/>
        <v>11744.558260401964</v>
      </c>
      <c r="L77" s="81">
        <f t="shared" si="10"/>
        <v>188974.85559976197</v>
      </c>
      <c r="M77" s="35">
        <f t="shared" si="11"/>
        <v>0</v>
      </c>
      <c r="N77" s="35">
        <f t="shared" si="12"/>
        <v>47243.71389994048</v>
      </c>
      <c r="O77" s="35">
        <f t="shared" si="13"/>
        <v>236218.56949970245</v>
      </c>
      <c r="P77" s="35">
        <v>222203</v>
      </c>
      <c r="Q77" s="36">
        <f t="shared" si="16"/>
        <v>14015.569499702455</v>
      </c>
      <c r="R77" s="10" t="s">
        <v>33</v>
      </c>
      <c r="S77" s="59">
        <f t="shared" si="14"/>
        <v>0.01681831048928696</v>
      </c>
      <c r="T77" s="59">
        <f t="shared" si="15"/>
        <v>0.01672204483614875</v>
      </c>
      <c r="U77" s="61">
        <f t="shared" si="18"/>
        <v>9.626565313821181E-05</v>
      </c>
      <c r="V77" s="24"/>
      <c r="W77" s="17"/>
      <c r="X77" s="18"/>
    </row>
    <row r="78" spans="1:24" ht="12.75">
      <c r="A78" s="43" t="s">
        <v>35</v>
      </c>
      <c r="B78" s="34">
        <f t="shared" si="1"/>
        <v>14412.20152587019</v>
      </c>
      <c r="C78" s="34">
        <f t="shared" si="2"/>
        <v>18441.439442376635</v>
      </c>
      <c r="D78" s="34">
        <f t="shared" si="3"/>
        <v>58694.72604031109</v>
      </c>
      <c r="E78" s="34">
        <f>E132*$E$38</f>
        <v>0</v>
      </c>
      <c r="F78" s="34"/>
      <c r="G78" s="34">
        <f t="shared" si="6"/>
        <v>3180.0726792452833</v>
      </c>
      <c r="H78" s="34">
        <f t="shared" si="7"/>
        <v>5619.626967191251</v>
      </c>
      <c r="I78" s="34">
        <f t="shared" si="8"/>
        <v>5363.14384190253</v>
      </c>
      <c r="J78" s="34">
        <f>J132*$J$38</f>
        <v>3204.7634669624467</v>
      </c>
      <c r="K78" s="34">
        <f t="shared" si="4"/>
        <v>3172.1636458963508</v>
      </c>
      <c r="L78" s="80">
        <f t="shared" si="10"/>
        <v>112088.13760975578</v>
      </c>
      <c r="M78" s="34">
        <f t="shared" si="11"/>
        <v>0</v>
      </c>
      <c r="N78" s="34">
        <f t="shared" si="12"/>
        <v>28022.034402438934</v>
      </c>
      <c r="O78" s="34">
        <f t="shared" si="13"/>
        <v>140110.1720121947</v>
      </c>
      <c r="P78" s="34">
        <v>132989</v>
      </c>
      <c r="Q78" s="34">
        <f t="shared" si="16"/>
        <v>7121.1720121947</v>
      </c>
      <c r="R78" s="43" t="s">
        <v>35</v>
      </c>
      <c r="S78" s="58">
        <f t="shared" si="14"/>
        <v>0.009975576351170237</v>
      </c>
      <c r="T78" s="58">
        <f t="shared" si="15"/>
        <v>0.010008181800941419</v>
      </c>
      <c r="U78" s="60">
        <f>+S78-T78</f>
        <v>-3.260544977118189E-05</v>
      </c>
      <c r="V78" s="24"/>
      <c r="W78" s="17"/>
      <c r="X78" s="18"/>
    </row>
    <row r="79" spans="1:24" ht="12.75">
      <c r="A79" s="10" t="s">
        <v>36</v>
      </c>
      <c r="B79" s="35">
        <f t="shared" si="1"/>
        <v>190571.8943189933</v>
      </c>
      <c r="C79" s="35">
        <f t="shared" si="2"/>
        <v>131014.4002123627</v>
      </c>
      <c r="D79" s="35">
        <f t="shared" si="3"/>
        <v>37683.60164056353</v>
      </c>
      <c r="E79" s="35">
        <f t="shared" si="5"/>
        <v>0</v>
      </c>
      <c r="F79" s="35"/>
      <c r="G79" s="35">
        <f t="shared" si="6"/>
        <v>26001.77073029967</v>
      </c>
      <c r="H79" s="35">
        <f t="shared" si="7"/>
        <v>41735.096276340366</v>
      </c>
      <c r="I79" s="35">
        <f t="shared" si="8"/>
        <v>33260.900844079726</v>
      </c>
      <c r="J79" s="35">
        <f t="shared" si="9"/>
        <v>22967.47151323087</v>
      </c>
      <c r="K79" s="35">
        <f t="shared" si="4"/>
        <v>24886.379079115417</v>
      </c>
      <c r="L79" s="81">
        <f t="shared" si="10"/>
        <v>508121.51461498556</v>
      </c>
      <c r="M79" s="35">
        <f t="shared" si="11"/>
        <v>0</v>
      </c>
      <c r="N79" s="35">
        <f t="shared" si="12"/>
        <v>127030.37865374635</v>
      </c>
      <c r="O79" s="35">
        <f t="shared" si="13"/>
        <v>635151.8932687319</v>
      </c>
      <c r="P79" s="35">
        <v>600358</v>
      </c>
      <c r="Q79" s="36">
        <f t="shared" si="16"/>
        <v>34793.89326873189</v>
      </c>
      <c r="R79" s="10" t="s">
        <v>36</v>
      </c>
      <c r="S79" s="59">
        <f t="shared" si="14"/>
        <v>0.04522160036561157</v>
      </c>
      <c r="T79" s="59">
        <f t="shared" si="15"/>
        <v>0.04518036837369698</v>
      </c>
      <c r="U79" s="61">
        <f t="shared" si="18"/>
        <v>4.123199191458787E-05</v>
      </c>
      <c r="V79" s="24"/>
      <c r="W79" s="17"/>
      <c r="X79" s="18"/>
    </row>
    <row r="80" spans="1:24" ht="12.75">
      <c r="A80" s="10" t="s">
        <v>37</v>
      </c>
      <c r="B80" s="35">
        <f t="shared" si="1"/>
        <v>26400.18709587171</v>
      </c>
      <c r="C80" s="35">
        <f t="shared" si="2"/>
        <v>40442.87849884685</v>
      </c>
      <c r="D80" s="35">
        <f t="shared" si="3"/>
        <v>58675.711643685674</v>
      </c>
      <c r="E80" s="35">
        <f t="shared" si="5"/>
        <v>0</v>
      </c>
      <c r="F80" s="35"/>
      <c r="G80" s="35">
        <f t="shared" si="6"/>
        <v>5237.766765815762</v>
      </c>
      <c r="H80" s="35">
        <f t="shared" si="7"/>
        <v>8242.119551880503</v>
      </c>
      <c r="I80" s="35">
        <f t="shared" si="8"/>
        <v>8656.302341316363</v>
      </c>
      <c r="J80" s="35">
        <f t="shared" si="9"/>
        <v>4807.145200443671</v>
      </c>
      <c r="K80" s="35">
        <f t="shared" si="4"/>
        <v>5928.924909591988</v>
      </c>
      <c r="L80" s="81">
        <f t="shared" si="10"/>
        <v>158391.03600745252</v>
      </c>
      <c r="M80" s="35">
        <f t="shared" si="11"/>
        <v>0</v>
      </c>
      <c r="N80" s="35">
        <f t="shared" si="12"/>
        <v>39597.759001863116</v>
      </c>
      <c r="O80" s="35">
        <f t="shared" si="13"/>
        <v>197988.79500931565</v>
      </c>
      <c r="P80" s="35">
        <v>195092</v>
      </c>
      <c r="Q80" s="36">
        <f t="shared" si="16"/>
        <v>2896.795009315654</v>
      </c>
      <c r="R80" s="10" t="s">
        <v>37</v>
      </c>
      <c r="S80" s="59">
        <f t="shared" si="14"/>
        <v>0.014096423642387074</v>
      </c>
      <c r="T80" s="59">
        <f t="shared" si="15"/>
        <v>0.014681787244879375</v>
      </c>
      <c r="U80" s="61">
        <f t="shared" si="18"/>
        <v>-0.000585363602492301</v>
      </c>
      <c r="V80" s="24"/>
      <c r="W80" s="17"/>
      <c r="X80" s="18"/>
    </row>
    <row r="81" spans="1:24" ht="12.75">
      <c r="A81" s="10" t="s">
        <v>38</v>
      </c>
      <c r="B81" s="35">
        <f t="shared" si="1"/>
        <v>19384.22091771063</v>
      </c>
      <c r="C81" s="35">
        <f t="shared" si="2"/>
        <v>34573.689945881764</v>
      </c>
      <c r="D81" s="35">
        <f t="shared" si="3"/>
        <v>61365.12159124727</v>
      </c>
      <c r="E81" s="35">
        <f t="shared" si="5"/>
        <v>0</v>
      </c>
      <c r="F81" s="35"/>
      <c r="G81" s="35">
        <f t="shared" si="6"/>
        <v>5237.766765815762</v>
      </c>
      <c r="H81" s="35">
        <f t="shared" si="7"/>
        <v>6368.910562816753</v>
      </c>
      <c r="I81" s="35">
        <f t="shared" si="8"/>
        <v>5833.595056104506</v>
      </c>
      <c r="J81" s="35">
        <f t="shared" si="9"/>
        <v>3738.8907114561885</v>
      </c>
      <c r="K81" s="35">
        <f t="shared" si="4"/>
        <v>4871.5370276265385</v>
      </c>
      <c r="L81" s="81">
        <f t="shared" si="10"/>
        <v>141373.7325786594</v>
      </c>
      <c r="M81" s="35">
        <f t="shared" si="11"/>
        <v>0</v>
      </c>
      <c r="N81" s="35">
        <f t="shared" si="12"/>
        <v>35343.433144664836</v>
      </c>
      <c r="O81" s="35">
        <f t="shared" si="13"/>
        <v>176717.16572332423</v>
      </c>
      <c r="P81" s="35">
        <v>167924</v>
      </c>
      <c r="Q81" s="36">
        <f t="shared" si="16"/>
        <v>8793.16572332423</v>
      </c>
      <c r="R81" s="10" t="s">
        <v>38</v>
      </c>
      <c r="S81" s="59">
        <f t="shared" si="14"/>
        <v>0.012581924309406972</v>
      </c>
      <c r="T81" s="59">
        <f t="shared" si="15"/>
        <v>0.012637240078061244</v>
      </c>
      <c r="U81" s="61">
        <f t="shared" si="18"/>
        <v>-5.53157686542724E-05</v>
      </c>
      <c r="V81" s="24"/>
      <c r="W81" s="17"/>
      <c r="X81" s="18"/>
    </row>
    <row r="82" spans="1:24" ht="12.75">
      <c r="A82" s="43" t="s">
        <v>34</v>
      </c>
      <c r="B82" s="34">
        <f t="shared" si="1"/>
        <v>4477.6694714280075</v>
      </c>
      <c r="C82" s="34">
        <f t="shared" si="2"/>
        <v>6350.269581896651</v>
      </c>
      <c r="D82" s="34">
        <f t="shared" si="3"/>
        <v>58670.28122150671</v>
      </c>
      <c r="E82" s="34">
        <f>E136*$E$38</f>
        <v>0</v>
      </c>
      <c r="F82" s="34"/>
      <c r="G82" s="34">
        <f t="shared" si="6"/>
        <v>685.8980288568258</v>
      </c>
      <c r="H82" s="34">
        <f t="shared" si="7"/>
        <v>749.2835956255003</v>
      </c>
      <c r="I82" s="34">
        <f t="shared" si="8"/>
        <v>752.7219427231621</v>
      </c>
      <c r="J82" s="34">
        <f>J136*$J$38</f>
        <v>534.1272444937412</v>
      </c>
      <c r="K82" s="34">
        <f t="shared" si="4"/>
        <v>679.7493526920751</v>
      </c>
      <c r="L82" s="80">
        <f>SUM(B82:K82)</f>
        <v>72900.00043922267</v>
      </c>
      <c r="M82" s="34">
        <f t="shared" si="11"/>
        <v>0</v>
      </c>
      <c r="N82" s="34">
        <f t="shared" si="12"/>
        <v>18225.00010980566</v>
      </c>
      <c r="O82" s="34">
        <f t="shared" si="13"/>
        <v>91125.00054902834</v>
      </c>
      <c r="P82" s="34">
        <v>92209</v>
      </c>
      <c r="Q82" s="34">
        <f t="shared" si="16"/>
        <v>-1083.9994509716635</v>
      </c>
      <c r="R82" s="43" t="s">
        <v>34</v>
      </c>
      <c r="S82" s="58">
        <f t="shared" si="14"/>
        <v>0.0064879258045457515</v>
      </c>
      <c r="T82" s="58">
        <f t="shared" si="15"/>
        <v>0.006939253890795534</v>
      </c>
      <c r="U82" s="60">
        <f aca="true" t="shared" si="19" ref="U82:U93">+S82-T82</f>
        <v>-0.00045132808624978246</v>
      </c>
      <c r="V82" s="24"/>
      <c r="W82" s="17"/>
      <c r="X82" s="18"/>
    </row>
    <row r="83" spans="1:24" ht="12.75">
      <c r="A83" s="32" t="s">
        <v>39</v>
      </c>
      <c r="B83" s="36">
        <f t="shared" si="1"/>
        <v>28586.734820772865</v>
      </c>
      <c r="C83" s="36">
        <f t="shared" si="2"/>
        <v>27549.90692348092</v>
      </c>
      <c r="D83" s="36">
        <f t="shared" si="3"/>
        <v>50392.0817645771</v>
      </c>
      <c r="E83" s="36">
        <f>E137*$E$38</f>
        <v>0</v>
      </c>
      <c r="F83" s="36"/>
      <c r="G83" s="36">
        <f t="shared" si="6"/>
        <v>5113.058033296338</v>
      </c>
      <c r="H83" s="36">
        <f t="shared" si="7"/>
        <v>6893.409079754602</v>
      </c>
      <c r="I83" s="36">
        <f t="shared" si="8"/>
        <v>5692.459691843913</v>
      </c>
      <c r="J83" s="36">
        <f>J137*$J$38</f>
        <v>5875.399689431153</v>
      </c>
      <c r="K83" s="36">
        <f t="shared" si="4"/>
        <v>7250.659762048801</v>
      </c>
      <c r="L83" s="87">
        <f t="shared" si="10"/>
        <v>137353.7097652057</v>
      </c>
      <c r="M83" s="36">
        <f t="shared" si="11"/>
        <v>0</v>
      </c>
      <c r="N83" s="36">
        <f t="shared" si="12"/>
        <v>34338.42744130141</v>
      </c>
      <c r="O83" s="36">
        <f t="shared" si="13"/>
        <v>171692.13720650712</v>
      </c>
      <c r="P83" s="36">
        <v>162833</v>
      </c>
      <c r="Q83" s="36">
        <f t="shared" si="16"/>
        <v>8859.13720650712</v>
      </c>
      <c r="R83" s="32" t="s">
        <v>39</v>
      </c>
      <c r="S83" s="59">
        <f t="shared" si="14"/>
        <v>0.01222415188705955</v>
      </c>
      <c r="T83" s="59">
        <f t="shared" si="15"/>
        <v>0.01225411325141699</v>
      </c>
      <c r="U83" s="88">
        <f t="shared" si="19"/>
        <v>-2.9961364357440276E-05</v>
      </c>
      <c r="V83" s="24"/>
      <c r="W83" s="17"/>
      <c r="X83" s="18"/>
    </row>
    <row r="84" spans="1:24" ht="12.75">
      <c r="A84" s="10" t="s">
        <v>40</v>
      </c>
      <c r="B84" s="35">
        <f t="shared" si="1"/>
        <v>47124.85683623914</v>
      </c>
      <c r="C84" s="35">
        <f t="shared" si="2"/>
        <v>39448.644372388284</v>
      </c>
      <c r="D84" s="35">
        <f t="shared" si="3"/>
        <v>42667.50049459061</v>
      </c>
      <c r="E84" s="35">
        <f t="shared" si="5"/>
        <v>0</v>
      </c>
      <c r="F84" s="35"/>
      <c r="G84" s="35">
        <f t="shared" si="6"/>
        <v>11036.722827968924</v>
      </c>
      <c r="H84" s="35">
        <f t="shared" si="7"/>
        <v>6818.480720192052</v>
      </c>
      <c r="I84" s="35">
        <f t="shared" si="8"/>
        <v>8750.39258415676</v>
      </c>
      <c r="J84" s="35">
        <f t="shared" si="9"/>
        <v>5430.293652353035</v>
      </c>
      <c r="K84" s="35">
        <f t="shared" si="4"/>
        <v>9705.31020232574</v>
      </c>
      <c r="L84" s="81">
        <f t="shared" si="10"/>
        <v>170982.20169021454</v>
      </c>
      <c r="M84" s="35">
        <f t="shared" si="11"/>
        <v>0</v>
      </c>
      <c r="N84" s="35">
        <f t="shared" si="12"/>
        <v>42745.55042255362</v>
      </c>
      <c r="O84" s="35">
        <f t="shared" si="13"/>
        <v>213727.75211276815</v>
      </c>
      <c r="P84" s="35">
        <v>195132</v>
      </c>
      <c r="Q84" s="36">
        <f t="shared" si="16"/>
        <v>18595.752112768154</v>
      </c>
      <c r="R84" s="10" t="s">
        <v>40</v>
      </c>
      <c r="S84" s="59">
        <f t="shared" si="14"/>
        <v>0.015217007294654793</v>
      </c>
      <c r="T84" s="59">
        <f t="shared" si="15"/>
        <v>0.014684797473334643</v>
      </c>
      <c r="U84" s="61">
        <f t="shared" si="19"/>
        <v>0.0005322098213201495</v>
      </c>
      <c r="V84" s="24"/>
      <c r="W84" s="17"/>
      <c r="X84" s="18"/>
    </row>
    <row r="85" spans="1:24" ht="12.75">
      <c r="A85" s="10" t="s">
        <v>41</v>
      </c>
      <c r="B85" s="35">
        <f t="shared" si="1"/>
        <v>72888.09307311791</v>
      </c>
      <c r="C85" s="35">
        <f t="shared" si="2"/>
        <v>94869.1789053045</v>
      </c>
      <c r="D85" s="35">
        <f t="shared" si="3"/>
        <v>49665.652506924154</v>
      </c>
      <c r="E85" s="35">
        <f t="shared" si="5"/>
        <v>0</v>
      </c>
      <c r="F85" s="35"/>
      <c r="G85" s="35">
        <f t="shared" si="6"/>
        <v>13406.18874583796</v>
      </c>
      <c r="H85" s="35">
        <f t="shared" si="7"/>
        <v>18657.16153107496</v>
      </c>
      <c r="I85" s="35">
        <f t="shared" si="8"/>
        <v>18112.371746776083</v>
      </c>
      <c r="J85" s="35">
        <f t="shared" si="9"/>
        <v>17715.22027570908</v>
      </c>
      <c r="K85" s="35">
        <f t="shared" si="4"/>
        <v>13859.334024332866</v>
      </c>
      <c r="L85" s="81">
        <f t="shared" si="10"/>
        <v>299173.2008090775</v>
      </c>
      <c r="M85" s="35">
        <f t="shared" si="11"/>
        <v>0</v>
      </c>
      <c r="N85" s="35">
        <f t="shared" si="12"/>
        <v>74793.30020226934</v>
      </c>
      <c r="O85" s="35">
        <f t="shared" si="13"/>
        <v>373966.5010113468</v>
      </c>
      <c r="P85" s="35">
        <v>344142</v>
      </c>
      <c r="Q85" s="36">
        <f t="shared" si="16"/>
        <v>29824.501011346816</v>
      </c>
      <c r="R85" s="10" t="s">
        <v>41</v>
      </c>
      <c r="S85" s="59">
        <f t="shared" si="14"/>
        <v>0.026625699833513726</v>
      </c>
      <c r="T85" s="59">
        <f t="shared" si="15"/>
        <v>0.025898651026322342</v>
      </c>
      <c r="U85" s="61">
        <f t="shared" si="19"/>
        <v>0.0007270488071913841</v>
      </c>
      <c r="V85" s="24"/>
      <c r="W85" s="17"/>
      <c r="X85" s="18"/>
    </row>
    <row r="86" spans="1:24" ht="12.75">
      <c r="A86" s="10" t="s">
        <v>42</v>
      </c>
      <c r="B86" s="35">
        <f t="shared" si="1"/>
        <v>74266.5688127295</v>
      </c>
      <c r="C86" s="35">
        <f t="shared" si="2"/>
        <v>50513.50803781427</v>
      </c>
      <c r="D86" s="35">
        <f t="shared" si="3"/>
        <v>49543.385455697695</v>
      </c>
      <c r="E86" s="35">
        <f t="shared" si="5"/>
        <v>0</v>
      </c>
      <c r="F86" s="35"/>
      <c r="G86" s="35">
        <f t="shared" si="6"/>
        <v>14965.047902330745</v>
      </c>
      <c r="H86" s="35">
        <f t="shared" si="7"/>
        <v>9141.259866631102</v>
      </c>
      <c r="I86" s="35">
        <f t="shared" si="8"/>
        <v>9550.15964830012</v>
      </c>
      <c r="J86" s="35">
        <f t="shared" si="9"/>
        <v>10860.58730470607</v>
      </c>
      <c r="K86" s="35">
        <f t="shared" si="4"/>
        <v>12726.418436512738</v>
      </c>
      <c r="L86" s="81">
        <f t="shared" si="10"/>
        <v>231566.93546472222</v>
      </c>
      <c r="M86" s="35">
        <f t="shared" si="11"/>
        <v>0</v>
      </c>
      <c r="N86" s="35">
        <f t="shared" si="12"/>
        <v>57891.73386618053</v>
      </c>
      <c r="O86" s="35">
        <f t="shared" si="13"/>
        <v>289458.66933090275</v>
      </c>
      <c r="P86" s="35">
        <v>274314</v>
      </c>
      <c r="Q86" s="36">
        <f t="shared" si="16"/>
        <v>15144.669330902747</v>
      </c>
      <c r="R86" s="10" t="s">
        <v>42</v>
      </c>
      <c r="S86" s="59">
        <f t="shared" si="14"/>
        <v>0.02060890380012694</v>
      </c>
      <c r="T86" s="59">
        <f t="shared" si="15"/>
        <v>0.02064369521196072</v>
      </c>
      <c r="U86" s="61">
        <f t="shared" si="19"/>
        <v>-3.479141183377818E-05</v>
      </c>
      <c r="V86" s="24"/>
      <c r="W86" s="17"/>
      <c r="X86" s="18"/>
    </row>
    <row r="87" spans="1:24" ht="12.75">
      <c r="A87" s="10" t="s">
        <v>43</v>
      </c>
      <c r="B87" s="35">
        <f t="shared" si="1"/>
        <v>277168.6909543175</v>
      </c>
      <c r="C87" s="35">
        <f t="shared" si="2"/>
        <v>189770.42987920446</v>
      </c>
      <c r="D87" s="35">
        <f t="shared" si="3"/>
        <v>38238.22351831468</v>
      </c>
      <c r="E87" s="35">
        <f t="shared" si="5"/>
        <v>0</v>
      </c>
      <c r="F87" s="35"/>
      <c r="G87" s="35">
        <f t="shared" si="6"/>
        <v>28246.527915649283</v>
      </c>
      <c r="H87" s="35">
        <f t="shared" si="7"/>
        <v>39262.46041077621</v>
      </c>
      <c r="I87" s="35">
        <f t="shared" si="8"/>
        <v>47797.843362920794</v>
      </c>
      <c r="J87" s="35">
        <f t="shared" si="9"/>
        <v>49762.85494533355</v>
      </c>
      <c r="K87" s="35">
        <f t="shared" si="4"/>
        <v>28247.361989648452</v>
      </c>
      <c r="L87" s="81">
        <f t="shared" si="10"/>
        <v>698494.3929761648</v>
      </c>
      <c r="M87" s="35">
        <f t="shared" si="11"/>
        <v>0</v>
      </c>
      <c r="N87" s="35">
        <f t="shared" si="12"/>
        <v>174623.59824404115</v>
      </c>
      <c r="O87" s="35">
        <f>SUM(L87:N87)</f>
        <v>873117.991220206</v>
      </c>
      <c r="P87" s="35">
        <v>824550</v>
      </c>
      <c r="Q87" s="36">
        <f t="shared" si="16"/>
        <v>48567.99122020602</v>
      </c>
      <c r="R87" s="10" t="s">
        <v>43</v>
      </c>
      <c r="S87" s="59">
        <f t="shared" si="14"/>
        <v>0.06216433153932231</v>
      </c>
      <c r="T87" s="59">
        <f t="shared" si="15"/>
        <v>0.06205209681978394</v>
      </c>
      <c r="U87" s="61">
        <f t="shared" si="19"/>
        <v>0.00011223471953836911</v>
      </c>
      <c r="V87" s="24"/>
      <c r="W87" s="17"/>
      <c r="X87" s="18"/>
    </row>
    <row r="88" spans="1:24" ht="12.75">
      <c r="A88" s="43" t="s">
        <v>44</v>
      </c>
      <c r="B88" s="34">
        <f t="shared" si="1"/>
        <v>13613.636269819335</v>
      </c>
      <c r="C88" s="34">
        <f t="shared" si="2"/>
        <v>11321.440214189484</v>
      </c>
      <c r="D88" s="34">
        <f t="shared" si="3"/>
        <v>45932.13698499294</v>
      </c>
      <c r="E88" s="34">
        <f>E142*$E$38</f>
        <v>0</v>
      </c>
      <c r="F88" s="34"/>
      <c r="G88" s="34">
        <f t="shared" si="6"/>
        <v>1745.9222552719202</v>
      </c>
      <c r="H88" s="34">
        <f t="shared" si="7"/>
        <v>1798.2806295012008</v>
      </c>
      <c r="I88" s="34">
        <f t="shared" si="8"/>
        <v>1834.7597353877075</v>
      </c>
      <c r="J88" s="34">
        <f>J142*$J$38</f>
        <v>2937.6998447155765</v>
      </c>
      <c r="K88" s="34">
        <f t="shared" si="4"/>
        <v>4607.190057135176</v>
      </c>
      <c r="L88" s="80">
        <f t="shared" si="10"/>
        <v>83791.06599101333</v>
      </c>
      <c r="M88" s="34">
        <f t="shared" si="11"/>
        <v>0</v>
      </c>
      <c r="N88" s="34">
        <f t="shared" si="12"/>
        <v>20947.766497753324</v>
      </c>
      <c r="O88" s="34">
        <f t="shared" si="13"/>
        <v>104738.83248876665</v>
      </c>
      <c r="P88" s="34">
        <v>105333</v>
      </c>
      <c r="Q88" s="34">
        <f t="shared" si="16"/>
        <v>-594.1675112333469</v>
      </c>
      <c r="R88" s="43" t="s">
        <v>44</v>
      </c>
      <c r="S88" s="58">
        <f t="shared" si="14"/>
        <v>0.0074572046084789845</v>
      </c>
      <c r="T88" s="58">
        <f t="shared" si="15"/>
        <v>0.007926909846969017</v>
      </c>
      <c r="U88" s="60">
        <f>+S88-T88</f>
        <v>-0.00046970523849003236</v>
      </c>
      <c r="V88" s="24"/>
      <c r="W88" s="17"/>
      <c r="X88" s="18"/>
    </row>
    <row r="89" spans="1:24" ht="12.75">
      <c r="A89" s="10" t="s">
        <v>45</v>
      </c>
      <c r="B89" s="35">
        <f t="shared" si="1"/>
        <v>207028.04263118413</v>
      </c>
      <c r="C89" s="35">
        <f t="shared" si="2"/>
        <v>162284.6670929144</v>
      </c>
      <c r="D89" s="35">
        <f t="shared" si="3"/>
        <v>44862.700442191</v>
      </c>
      <c r="E89" s="35">
        <f t="shared" si="5"/>
        <v>0</v>
      </c>
      <c r="F89" s="35"/>
      <c r="G89" s="35">
        <f t="shared" si="6"/>
        <v>28308.882281908995</v>
      </c>
      <c r="H89" s="35">
        <f t="shared" si="7"/>
        <v>35740.827511336356</v>
      </c>
      <c r="I89" s="35">
        <f t="shared" si="8"/>
        <v>30955.68989449004</v>
      </c>
      <c r="J89" s="35">
        <f t="shared" si="9"/>
        <v>35074.35572175567</v>
      </c>
      <c r="K89" s="35">
        <f t="shared" si="4"/>
        <v>39085.58777979432</v>
      </c>
      <c r="L89" s="81">
        <f t="shared" si="10"/>
        <v>583340.753355575</v>
      </c>
      <c r="M89" s="35">
        <f t="shared" si="11"/>
        <v>0</v>
      </c>
      <c r="N89" s="35">
        <f t="shared" si="12"/>
        <v>145835.1883388937</v>
      </c>
      <c r="O89" s="35">
        <f>SUM(L89:N89)</f>
        <v>729175.9416944687</v>
      </c>
      <c r="P89" s="35">
        <v>692558</v>
      </c>
      <c r="Q89" s="36">
        <f t="shared" si="16"/>
        <v>36617.941694468725</v>
      </c>
      <c r="R89" s="10" t="s">
        <v>45</v>
      </c>
      <c r="S89" s="59">
        <f t="shared" si="14"/>
        <v>0.05191593283588668</v>
      </c>
      <c r="T89" s="59">
        <f t="shared" si="15"/>
        <v>0.05211894496309009</v>
      </c>
      <c r="U89" s="61">
        <f t="shared" si="19"/>
        <v>-0.00020301212720340994</v>
      </c>
      <c r="V89" s="24"/>
      <c r="W89" s="17"/>
      <c r="X89" s="18"/>
    </row>
    <row r="90" spans="1:24" ht="12.75">
      <c r="A90" s="10" t="s">
        <v>46</v>
      </c>
      <c r="B90" s="35">
        <f t="shared" si="1"/>
        <v>89943.16532734688</v>
      </c>
      <c r="C90" s="35">
        <f t="shared" si="2"/>
        <v>99295.1243714749</v>
      </c>
      <c r="D90" s="35">
        <f t="shared" si="3"/>
        <v>48314.33492861672</v>
      </c>
      <c r="E90" s="35">
        <f t="shared" si="5"/>
        <v>0</v>
      </c>
      <c r="F90" s="35"/>
      <c r="G90" s="35">
        <f t="shared" si="6"/>
        <v>20015.75156936737</v>
      </c>
      <c r="H90" s="35">
        <f t="shared" si="7"/>
        <v>16559.167463323556</v>
      </c>
      <c r="I90" s="35">
        <f t="shared" si="8"/>
        <v>17218.514439792332</v>
      </c>
      <c r="J90" s="35">
        <f t="shared" si="9"/>
        <v>15489.690090318494</v>
      </c>
      <c r="K90" s="35">
        <f t="shared" si="4"/>
        <v>15105.541170935003</v>
      </c>
      <c r="L90" s="81">
        <f t="shared" si="10"/>
        <v>321941.28936117527</v>
      </c>
      <c r="M90" s="35">
        <f t="shared" si="11"/>
        <v>0</v>
      </c>
      <c r="N90" s="35">
        <f t="shared" si="12"/>
        <v>80485.32234029379</v>
      </c>
      <c r="O90" s="35">
        <f t="shared" si="13"/>
        <v>402426.61170146905</v>
      </c>
      <c r="P90" s="35">
        <v>388487</v>
      </c>
      <c r="Q90" s="36">
        <f t="shared" si="16"/>
        <v>13939.611701469054</v>
      </c>
      <c r="R90" s="10" t="s">
        <v>46</v>
      </c>
      <c r="S90" s="59">
        <f t="shared" si="14"/>
        <v>0.028652005297811922</v>
      </c>
      <c r="T90" s="59">
        <f t="shared" si="15"/>
        <v>0.029235865547544</v>
      </c>
      <c r="U90" s="61">
        <f t="shared" si="19"/>
        <v>-0.0005838602497320773</v>
      </c>
      <c r="V90" s="24"/>
      <c r="W90" s="17"/>
      <c r="X90" s="18"/>
    </row>
    <row r="91" spans="1:24" ht="12.75">
      <c r="A91" s="43" t="s">
        <v>47</v>
      </c>
      <c r="B91" s="34">
        <f t="shared" si="1"/>
        <v>18281.440326021355</v>
      </c>
      <c r="C91" s="34">
        <f t="shared" si="2"/>
        <v>23605.042486242095</v>
      </c>
      <c r="D91" s="34">
        <f t="shared" si="3"/>
        <v>50073.648388497626</v>
      </c>
      <c r="E91" s="34">
        <f>E145*$E$38</f>
        <v>0</v>
      </c>
      <c r="F91" s="34"/>
      <c r="G91" s="34">
        <f t="shared" si="6"/>
        <v>3554.198876803552</v>
      </c>
      <c r="H91" s="34">
        <f t="shared" si="7"/>
        <v>3896.274697252601</v>
      </c>
      <c r="I91" s="34">
        <f t="shared" si="8"/>
        <v>3293.158499413834</v>
      </c>
      <c r="J91" s="34">
        <f>J145*$J$38</f>
        <v>3649.8695040405646</v>
      </c>
      <c r="K91" s="34">
        <f t="shared" si="4"/>
        <v>4040.7322632251135</v>
      </c>
      <c r="L91" s="80">
        <f t="shared" si="10"/>
        <v>110394.36504149674</v>
      </c>
      <c r="M91" s="34">
        <f t="shared" si="11"/>
        <v>0</v>
      </c>
      <c r="N91" s="34">
        <f t="shared" si="12"/>
        <v>27598.591260374174</v>
      </c>
      <c r="O91" s="34">
        <f t="shared" si="13"/>
        <v>137992.95630187093</v>
      </c>
      <c r="P91" s="34">
        <v>137134</v>
      </c>
      <c r="Q91" s="34">
        <f t="shared" si="16"/>
        <v>858.9563018709305</v>
      </c>
      <c r="R91" s="43" t="s">
        <v>47</v>
      </c>
      <c r="S91" s="58">
        <f t="shared" si="14"/>
        <v>0.009824834640793964</v>
      </c>
      <c r="T91" s="58">
        <f t="shared" si="15"/>
        <v>0.010320116724618581</v>
      </c>
      <c r="U91" s="60">
        <f>+S91-T91</f>
        <v>-0.000495282083824617</v>
      </c>
      <c r="V91" s="24"/>
      <c r="W91" s="17"/>
      <c r="X91" s="18"/>
    </row>
    <row r="92" spans="1:24" ht="12.75">
      <c r="A92" s="10" t="s">
        <v>48</v>
      </c>
      <c r="B92" s="35">
        <f t="shared" si="1"/>
        <v>25772.74296611747</v>
      </c>
      <c r="C92" s="35">
        <f t="shared" si="2"/>
        <v>44804.679827826374</v>
      </c>
      <c r="D92" s="35">
        <f t="shared" si="3"/>
        <v>60265.461412527795</v>
      </c>
      <c r="E92" s="35">
        <f t="shared" si="5"/>
        <v>0</v>
      </c>
      <c r="F92" s="35"/>
      <c r="G92" s="35">
        <f t="shared" si="6"/>
        <v>7420.169584905661</v>
      </c>
      <c r="H92" s="35">
        <f t="shared" si="7"/>
        <v>3446.704539877301</v>
      </c>
      <c r="I92" s="35">
        <f t="shared" si="8"/>
        <v>4563.37677775917</v>
      </c>
      <c r="J92" s="35">
        <f t="shared" si="9"/>
        <v>4362.039163365553</v>
      </c>
      <c r="K92" s="35">
        <f t="shared" si="4"/>
        <v>3247.6913517510256</v>
      </c>
      <c r="L92" s="81">
        <f t="shared" si="10"/>
        <v>153882.86562413035</v>
      </c>
      <c r="M92" s="35">
        <f t="shared" si="11"/>
        <v>0</v>
      </c>
      <c r="N92" s="35">
        <f t="shared" si="12"/>
        <v>38470.716406032574</v>
      </c>
      <c r="O92" s="35">
        <f t="shared" si="13"/>
        <v>192353.5820301629</v>
      </c>
      <c r="P92" s="35">
        <v>189623</v>
      </c>
      <c r="Q92" s="36">
        <f t="shared" si="16"/>
        <v>2730.5820301629137</v>
      </c>
      <c r="R92" s="10" t="s">
        <v>48</v>
      </c>
      <c r="S92" s="59">
        <f t="shared" si="14"/>
        <v>0.013695207253017778</v>
      </c>
      <c r="T92" s="59">
        <f t="shared" si="15"/>
        <v>0.014270213759332837</v>
      </c>
      <c r="U92" s="61">
        <f t="shared" si="19"/>
        <v>-0.0005750065063150588</v>
      </c>
      <c r="V92" s="24"/>
      <c r="W92" s="17"/>
      <c r="X92" s="18"/>
    </row>
    <row r="93" spans="1:24" ht="12.75">
      <c r="A93" s="10" t="s">
        <v>49</v>
      </c>
      <c r="B93" s="35">
        <f t="shared" si="1"/>
        <v>165740.31754750718</v>
      </c>
      <c r="C93" s="35">
        <f t="shared" si="2"/>
        <v>84253.32420021464</v>
      </c>
      <c r="D93" s="35">
        <f t="shared" si="3"/>
        <v>40050.06087742869</v>
      </c>
      <c r="E93" s="35">
        <f t="shared" si="5"/>
        <v>0</v>
      </c>
      <c r="F93" s="35"/>
      <c r="G93" s="35">
        <f t="shared" si="6"/>
        <v>22509.92621975583</v>
      </c>
      <c r="H93" s="35">
        <f t="shared" si="7"/>
        <v>26075.06912776741</v>
      </c>
      <c r="I93" s="35">
        <f t="shared" si="8"/>
        <v>23334.380224418022</v>
      </c>
      <c r="J93" s="35">
        <f t="shared" si="9"/>
        <v>22344.323061321506</v>
      </c>
      <c r="K93" s="35">
        <f t="shared" si="4"/>
        <v>21940.798550783093</v>
      </c>
      <c r="L93" s="81">
        <f t="shared" si="10"/>
        <v>406248.19980919635</v>
      </c>
      <c r="M93" s="35">
        <f t="shared" si="11"/>
        <v>0</v>
      </c>
      <c r="N93" s="35">
        <f t="shared" si="12"/>
        <v>101562.04995229906</v>
      </c>
      <c r="O93" s="35">
        <f t="shared" si="13"/>
        <v>507810.2497614954</v>
      </c>
      <c r="P93" s="35">
        <v>454749</v>
      </c>
      <c r="Q93" s="36">
        <f t="shared" si="16"/>
        <v>53061.24976149539</v>
      </c>
      <c r="R93" s="10" t="s">
        <v>49</v>
      </c>
      <c r="S93" s="59">
        <f t="shared" si="14"/>
        <v>0.03615511883007127</v>
      </c>
      <c r="T93" s="59">
        <f t="shared" si="15"/>
        <v>0.034222459495118464</v>
      </c>
      <c r="U93" s="61">
        <f t="shared" si="19"/>
        <v>0.0019326593349528048</v>
      </c>
      <c r="V93" s="24"/>
      <c r="W93" s="17"/>
      <c r="X93" s="18"/>
    </row>
    <row r="94" spans="1:24" ht="13.5" thickBot="1">
      <c r="A94" s="72" t="s">
        <v>2</v>
      </c>
      <c r="B94" s="84">
        <f aca="true" t="shared" si="20" ref="B94:N94">SUM(B48:B93)</f>
        <v>3370877.04</v>
      </c>
      <c r="C94" s="84">
        <f t="shared" si="20"/>
        <v>2809064.2000000007</v>
      </c>
      <c r="D94" s="84">
        <f t="shared" si="20"/>
        <v>2247251.360000001</v>
      </c>
      <c r="E94" s="84">
        <f t="shared" si="20"/>
        <v>0</v>
      </c>
      <c r="F94" s="84"/>
      <c r="G94" s="84">
        <f>SUM(G48:G93)</f>
        <v>561812.8400000001</v>
      </c>
      <c r="H94" s="84">
        <f>SUM(H48:H93)</f>
        <v>561812.8400000001</v>
      </c>
      <c r="I94" s="84">
        <f>SUM(I48:I93)</f>
        <v>561812.8400000001</v>
      </c>
      <c r="J94" s="84">
        <f>SUM(J48:J93)</f>
        <v>561812.84</v>
      </c>
      <c r="K94" s="84">
        <f>SUM(K48:K93)</f>
        <v>561812.8400000001</v>
      </c>
      <c r="L94" s="84">
        <f>SUM(B94:K94)</f>
        <v>11236256.8</v>
      </c>
      <c r="M94" s="84">
        <f t="shared" si="20"/>
        <v>0</v>
      </c>
      <c r="N94" s="84">
        <f t="shared" si="20"/>
        <v>2809064.1999999993</v>
      </c>
      <c r="O94" s="84">
        <f>SUM(O48:O93)</f>
        <v>14045321</v>
      </c>
      <c r="P94" s="84">
        <f>SUM(P48:P93)</f>
        <v>13288028</v>
      </c>
      <c r="Q94" s="69">
        <f t="shared" si="16"/>
        <v>757293</v>
      </c>
      <c r="R94" s="72" t="s">
        <v>2</v>
      </c>
      <c r="S94" s="85">
        <f>SUM(S48:S93)</f>
        <v>0.9999999999999998</v>
      </c>
      <c r="T94" s="85">
        <f>SUM(T48:T93)</f>
        <v>0.9999999999999998</v>
      </c>
      <c r="U94" s="85">
        <f>SUM(U48:U93)</f>
        <v>2.688821387764051E-17</v>
      </c>
      <c r="V94" s="5"/>
      <c r="W94" s="5"/>
      <c r="X94" s="18"/>
    </row>
    <row r="95" spans="1:16" ht="13.5" thickTop="1">
      <c r="A95" s="5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8"/>
    </row>
    <row r="96" spans="1:16" ht="12.75">
      <c r="A96" s="53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8"/>
    </row>
    <row r="97" spans="1:16" ht="12.75">
      <c r="A97" s="5"/>
      <c r="L97" s="17"/>
      <c r="M97" s="17"/>
      <c r="N97" s="17"/>
      <c r="O97" s="17"/>
      <c r="P97" s="18"/>
    </row>
    <row r="98" spans="2:11" ht="12.75">
      <c r="B98" s="86" t="s">
        <v>171</v>
      </c>
      <c r="C98" s="86" t="s">
        <v>172</v>
      </c>
      <c r="D98" s="86" t="s">
        <v>164</v>
      </c>
      <c r="E98" s="86"/>
      <c r="F98" s="86"/>
      <c r="G98" s="86" t="s">
        <v>172</v>
      </c>
      <c r="H98" s="86" t="s">
        <v>172</v>
      </c>
      <c r="I98" s="86" t="s">
        <v>172</v>
      </c>
      <c r="J98" s="86" t="s">
        <v>164</v>
      </c>
      <c r="K98" s="86" t="s">
        <v>164</v>
      </c>
    </row>
    <row r="99" spans="1:11" ht="12.75">
      <c r="A99" s="12"/>
      <c r="B99" s="12" t="s">
        <v>54</v>
      </c>
      <c r="C99" s="12" t="s">
        <v>53</v>
      </c>
      <c r="D99" s="12" t="s">
        <v>56</v>
      </c>
      <c r="E99" s="12" t="s">
        <v>102</v>
      </c>
      <c r="F99" s="12"/>
      <c r="G99" s="12" t="s">
        <v>103</v>
      </c>
      <c r="H99" s="12" t="s">
        <v>106</v>
      </c>
      <c r="I99" s="12" t="s">
        <v>107</v>
      </c>
      <c r="J99" s="12" t="s">
        <v>105</v>
      </c>
      <c r="K99" s="12" t="s">
        <v>104</v>
      </c>
    </row>
    <row r="100" spans="1:11" ht="12.75">
      <c r="A100" s="13" t="s">
        <v>0</v>
      </c>
      <c r="B100" s="13" t="s">
        <v>62</v>
      </c>
      <c r="C100" s="13" t="s">
        <v>63</v>
      </c>
      <c r="D100" s="13" t="s">
        <v>85</v>
      </c>
      <c r="E100" s="13" t="s">
        <v>98</v>
      </c>
      <c r="F100" s="13"/>
      <c r="G100" s="13" t="s">
        <v>100</v>
      </c>
      <c r="H100" s="13" t="s">
        <v>134</v>
      </c>
      <c r="I100" s="13" t="s">
        <v>109</v>
      </c>
      <c r="J100" s="13" t="s">
        <v>110</v>
      </c>
      <c r="K100" s="13" t="s">
        <v>111</v>
      </c>
    </row>
    <row r="101" spans="1:11" ht="12.75">
      <c r="A101" s="14"/>
      <c r="B101" s="14" t="s">
        <v>4</v>
      </c>
      <c r="C101" s="14" t="s">
        <v>4</v>
      </c>
      <c r="D101" s="14" t="s">
        <v>4</v>
      </c>
      <c r="E101" s="14" t="s">
        <v>99</v>
      </c>
      <c r="F101" s="14"/>
      <c r="G101" s="14" t="s">
        <v>101</v>
      </c>
      <c r="H101" s="14"/>
      <c r="I101" s="14"/>
      <c r="J101" s="14"/>
      <c r="K101" s="14" t="s">
        <v>112</v>
      </c>
    </row>
    <row r="102" spans="1:11" ht="12.75">
      <c r="A102" s="10" t="s">
        <v>5</v>
      </c>
      <c r="B102" s="23">
        <f>+D157</f>
        <v>0.004963646926769287</v>
      </c>
      <c r="C102" s="23">
        <v>0.006096864795743612</v>
      </c>
      <c r="D102" s="23">
        <f>+D218/$D$264</f>
        <v>0.02434769008114474</v>
      </c>
      <c r="E102" s="23"/>
      <c r="F102" s="23"/>
      <c r="G102" s="23">
        <f>+H212/$H$258</f>
        <v>0.005327413984461709</v>
      </c>
      <c r="H102" s="23">
        <f>B328/$B$374</f>
        <v>0.0038676980528140835</v>
      </c>
      <c r="I102" s="23">
        <f>H328/$H$374</f>
        <v>0.0036007368949924636</v>
      </c>
      <c r="J102" s="23">
        <f>+B273/$B$319</f>
        <v>0.007288860719378862</v>
      </c>
      <c r="K102" s="23">
        <f>+H273/$H$319</f>
        <v>0.004906903273509444</v>
      </c>
    </row>
    <row r="103" spans="1:11" ht="12.75">
      <c r="A103" s="10" t="s">
        <v>6</v>
      </c>
      <c r="B103" s="23">
        <f aca="true" t="shared" si="21" ref="B103:B147">+D158</f>
        <v>0.03208884927998917</v>
      </c>
      <c r="C103" s="23">
        <v>0.03633000707875688</v>
      </c>
      <c r="D103" s="23">
        <f aca="true" t="shared" si="22" ref="D103:D147">+D219/$D$264</f>
        <v>0.01886148283499217</v>
      </c>
      <c r="E103" s="23"/>
      <c r="F103" s="23"/>
      <c r="G103" s="23">
        <f aca="true" t="shared" si="23" ref="G103:G147">+H213/$H$258</f>
        <v>0.04150943396226415</v>
      </c>
      <c r="H103" s="23">
        <f aca="true" t="shared" si="24" ref="H103:H147">B329/$B$374</f>
        <v>0.02787409975993598</v>
      </c>
      <c r="I103" s="23">
        <f aca="true" t="shared" si="25" ref="I103:I147">H329/$H$374</f>
        <v>0.03366270306481326</v>
      </c>
      <c r="J103" s="23">
        <f aca="true" t="shared" si="26" ref="J103:J147">+B274/$B$319</f>
        <v>0.03438440817620028</v>
      </c>
      <c r="K103" s="23">
        <f aca="true" t="shared" si="27" ref="K103:K147">+H274/$H$319</f>
        <v>0.038112522686025406</v>
      </c>
    </row>
    <row r="104" spans="1:11" ht="12.75">
      <c r="A104" s="10" t="s">
        <v>7</v>
      </c>
      <c r="B104" s="23">
        <f t="shared" si="21"/>
        <v>0.0025241272724196087</v>
      </c>
      <c r="C104" s="23">
        <v>0.004840956317219647</v>
      </c>
      <c r="D104" s="23">
        <f t="shared" si="22"/>
        <v>0.02506484848550739</v>
      </c>
      <c r="E104" s="23"/>
      <c r="F104" s="23"/>
      <c r="G104" s="23">
        <f t="shared" si="23"/>
        <v>0.00388457269700333</v>
      </c>
      <c r="H104" s="23">
        <f t="shared" si="24"/>
        <v>0.0052013870365430785</v>
      </c>
      <c r="I104" s="23">
        <f t="shared" si="25"/>
        <v>0.005694188578127617</v>
      </c>
      <c r="J104" s="23">
        <f t="shared" si="26"/>
        <v>0.0028521628901917286</v>
      </c>
      <c r="K104" s="23">
        <f t="shared" si="27"/>
        <v>0.004100289036768166</v>
      </c>
    </row>
    <row r="105" spans="1:11" ht="12.75">
      <c r="A105" s="10" t="s">
        <v>8</v>
      </c>
      <c r="B105" s="23">
        <f t="shared" si="21"/>
        <v>0.03941586900484519</v>
      </c>
      <c r="C105" s="23">
        <v>0.034503231109994745</v>
      </c>
      <c r="D105" s="23">
        <f t="shared" si="22"/>
        <v>0.02018188783975267</v>
      </c>
      <c r="E105" s="23"/>
      <c r="F105" s="23"/>
      <c r="G105" s="23">
        <f t="shared" si="23"/>
        <v>0.05382907880133185</v>
      </c>
      <c r="H105" s="23">
        <f t="shared" si="24"/>
        <v>0.026673779674579887</v>
      </c>
      <c r="I105" s="23">
        <f t="shared" si="25"/>
        <v>0.03609110701725004</v>
      </c>
      <c r="J105" s="23">
        <f t="shared" si="26"/>
        <v>0.0399302804626842</v>
      </c>
      <c r="K105" s="23">
        <f t="shared" si="27"/>
        <v>0.03871748336358137</v>
      </c>
    </row>
    <row r="106" spans="1:11" ht="12.75">
      <c r="A106" s="10" t="s">
        <v>9</v>
      </c>
      <c r="B106" s="23">
        <f t="shared" si="21"/>
        <v>0.0030374134887105235</v>
      </c>
      <c r="C106" s="23">
        <v>0.005788596351015003</v>
      </c>
      <c r="D106" s="23">
        <f t="shared" si="22"/>
        <v>0.025655253265439763</v>
      </c>
      <c r="E106" s="23"/>
      <c r="F106" s="23"/>
      <c r="G106" s="23">
        <f t="shared" si="23"/>
        <v>0.0025527192008879024</v>
      </c>
      <c r="H106" s="23">
        <f t="shared" si="24"/>
        <v>0.0052013870365430785</v>
      </c>
      <c r="I106" s="23">
        <f t="shared" si="25"/>
        <v>0.005526712443476804</v>
      </c>
      <c r="J106" s="23">
        <f t="shared" si="26"/>
        <v>0.005387418792584376</v>
      </c>
      <c r="K106" s="23">
        <f t="shared" si="27"/>
        <v>0.0043691604490152585</v>
      </c>
    </row>
    <row r="107" spans="1:11" ht="12.75">
      <c r="A107" s="10" t="s">
        <v>10</v>
      </c>
      <c r="B107" s="23">
        <f t="shared" si="21"/>
        <v>0.0055728217768727896</v>
      </c>
      <c r="C107" s="23">
        <v>0.00822049185942959</v>
      </c>
      <c r="D107" s="23">
        <f t="shared" si="22"/>
        <v>0.025761857285857802</v>
      </c>
      <c r="E107" s="23"/>
      <c r="F107" s="23"/>
      <c r="G107" s="23">
        <f t="shared" si="23"/>
        <v>0.009100998890122086</v>
      </c>
      <c r="H107" s="23">
        <f t="shared" si="24"/>
        <v>0.010269405174713257</v>
      </c>
      <c r="I107" s="23">
        <f t="shared" si="25"/>
        <v>0.009127449338469268</v>
      </c>
      <c r="J107" s="23">
        <f t="shared" si="26"/>
        <v>0.00633813975598162</v>
      </c>
      <c r="K107" s="23">
        <f t="shared" si="27"/>
        <v>0.0054446460980036296</v>
      </c>
    </row>
    <row r="108" spans="1:11" ht="12.75">
      <c r="A108" s="10" t="s">
        <v>11</v>
      </c>
      <c r="B108" s="23">
        <f t="shared" si="21"/>
        <v>0.037876010355972455</v>
      </c>
      <c r="C108" s="23">
        <v>0.024318955084145867</v>
      </c>
      <c r="D108" s="23">
        <f t="shared" si="22"/>
        <v>0.013521826156655302</v>
      </c>
      <c r="E108" s="23"/>
      <c r="F108" s="23"/>
      <c r="G108" s="23">
        <f t="shared" si="23"/>
        <v>0.02430632630410655</v>
      </c>
      <c r="H108" s="23">
        <f t="shared" si="24"/>
        <v>0.032275273406241665</v>
      </c>
      <c r="I108" s="23">
        <f t="shared" si="25"/>
        <v>0.029978228102495393</v>
      </c>
      <c r="J108" s="23">
        <f t="shared" si="26"/>
        <v>0.029630803359214072</v>
      </c>
      <c r="K108" s="23">
        <f t="shared" si="27"/>
        <v>0.03744034415540767</v>
      </c>
    </row>
    <row r="109" spans="1:11" ht="12.75">
      <c r="A109" s="10" t="s">
        <v>12</v>
      </c>
      <c r="B109" s="23">
        <f t="shared" si="21"/>
        <v>0.03972327668383261</v>
      </c>
      <c r="C109" s="23">
        <v>0.0412737195442194</v>
      </c>
      <c r="D109" s="23">
        <f t="shared" si="22"/>
        <v>0.0208424646111894</v>
      </c>
      <c r="E109" s="23"/>
      <c r="F109" s="23"/>
      <c r="G109" s="23">
        <f t="shared" si="23"/>
        <v>0.04539400665926748</v>
      </c>
      <c r="H109" s="23">
        <f t="shared" si="24"/>
        <v>0.031741797812750064</v>
      </c>
      <c r="I109" s="23">
        <f t="shared" si="25"/>
        <v>0.038854463238988446</v>
      </c>
      <c r="J109" s="23">
        <f t="shared" si="26"/>
        <v>0.03660275709079385</v>
      </c>
      <c r="K109" s="23">
        <f t="shared" si="27"/>
        <v>0.03165960879209518</v>
      </c>
    </row>
    <row r="110" spans="1:11" ht="12.75">
      <c r="A110" s="10" t="s">
        <v>13</v>
      </c>
      <c r="B110" s="23">
        <f t="shared" si="21"/>
        <v>0.002825894443535696</v>
      </c>
      <c r="C110" s="23">
        <v>0.004852373667024411</v>
      </c>
      <c r="D110" s="23">
        <f t="shared" si="22"/>
        <v>0.01831173886920759</v>
      </c>
      <c r="E110" s="23"/>
      <c r="F110" s="23"/>
      <c r="G110" s="23">
        <f t="shared" si="23"/>
        <v>0.003995560488346282</v>
      </c>
      <c r="H110" s="23">
        <f t="shared" si="24"/>
        <v>0.0014670578821018938</v>
      </c>
      <c r="I110" s="23">
        <f t="shared" si="25"/>
        <v>0.0010885948752302798</v>
      </c>
      <c r="J110" s="23">
        <f t="shared" si="26"/>
        <v>0.003644430359689431</v>
      </c>
      <c r="K110" s="23">
        <f t="shared" si="27"/>
        <v>0.001949317738791423</v>
      </c>
    </row>
    <row r="111" spans="1:11" ht="12.75">
      <c r="A111" s="10" t="s">
        <v>14</v>
      </c>
      <c r="B111" s="23">
        <f t="shared" si="21"/>
        <v>0.07979062434781628</v>
      </c>
      <c r="C111" s="23">
        <v>0.06649464526294156</v>
      </c>
      <c r="D111" s="23">
        <f t="shared" si="22"/>
        <v>0.01553115329406722</v>
      </c>
      <c r="E111" s="23"/>
      <c r="F111" s="23"/>
      <c r="G111" s="23">
        <f t="shared" si="23"/>
        <v>0.05460599334073252</v>
      </c>
      <c r="H111" s="23">
        <f t="shared" si="24"/>
        <v>0.05428114163777007</v>
      </c>
      <c r="I111" s="23">
        <f t="shared" si="25"/>
        <v>0.05786300452185564</v>
      </c>
      <c r="J111" s="23">
        <f t="shared" si="26"/>
        <v>0.08604024718745049</v>
      </c>
      <c r="K111" s="23">
        <f t="shared" si="27"/>
        <v>0.07488068831081535</v>
      </c>
    </row>
    <row r="112" spans="1:11" ht="12.75">
      <c r="A112" s="10" t="s">
        <v>15</v>
      </c>
      <c r="B112" s="23">
        <f t="shared" si="21"/>
        <v>0.01174071713417076</v>
      </c>
      <c r="C112" s="23">
        <v>0.015539013084282877</v>
      </c>
      <c r="D112" s="23">
        <f t="shared" si="22"/>
        <v>0.023823354216716743</v>
      </c>
      <c r="E112" s="23"/>
      <c r="F112" s="23"/>
      <c r="G112" s="23">
        <f t="shared" si="23"/>
        <v>0.006770255271920089</v>
      </c>
      <c r="H112" s="23">
        <f t="shared" si="24"/>
        <v>0.017738063483595627</v>
      </c>
      <c r="I112" s="23">
        <f t="shared" si="25"/>
        <v>0.01448668564729526</v>
      </c>
      <c r="J112" s="23">
        <f t="shared" si="26"/>
        <v>0.010774837585168753</v>
      </c>
      <c r="K112" s="23">
        <f t="shared" si="27"/>
        <v>0.01566175976339316</v>
      </c>
    </row>
    <row r="113" spans="1:11" ht="12.75">
      <c r="A113" s="10" t="s">
        <v>16</v>
      </c>
      <c r="B113" s="23">
        <f t="shared" si="21"/>
        <v>0.007115500679681199</v>
      </c>
      <c r="C113" s="23">
        <v>0.010789395565501335</v>
      </c>
      <c r="D113" s="23">
        <f t="shared" si="22"/>
        <v>0.02144373525504697</v>
      </c>
      <c r="E113" s="23"/>
      <c r="F113" s="23"/>
      <c r="G113" s="23">
        <f t="shared" si="23"/>
        <v>0.013984461709211986</v>
      </c>
      <c r="H113" s="23">
        <f t="shared" si="24"/>
        <v>0.011069618564950654</v>
      </c>
      <c r="I113" s="23">
        <f t="shared" si="25"/>
        <v>0.011137162954279016</v>
      </c>
      <c r="J113" s="23">
        <f t="shared" si="26"/>
        <v>0.009348756140072889</v>
      </c>
      <c r="K113" s="23">
        <f t="shared" si="27"/>
        <v>0.011494252873563218</v>
      </c>
    </row>
    <row r="114" spans="1:11" ht="12.75">
      <c r="A114" s="10" t="s">
        <v>17</v>
      </c>
      <c r="B114" s="23">
        <f t="shared" si="21"/>
        <v>0.00908685818071059</v>
      </c>
      <c r="C114" s="23">
        <v>0.014260269906149385</v>
      </c>
      <c r="D114" s="23">
        <f t="shared" si="22"/>
        <v>0.02430992220614813</v>
      </c>
      <c r="E114" s="23"/>
      <c r="F114" s="23"/>
      <c r="G114" s="23">
        <f t="shared" si="23"/>
        <v>0.008990011098779135</v>
      </c>
      <c r="H114" s="23">
        <f t="shared" si="24"/>
        <v>0.013336889837289943</v>
      </c>
      <c r="I114" s="23">
        <f t="shared" si="25"/>
        <v>0.0123094958968347</v>
      </c>
      <c r="J114" s="23">
        <f t="shared" si="26"/>
        <v>0.012200919030264617</v>
      </c>
      <c r="K114" s="23">
        <f t="shared" si="27"/>
        <v>0.01256973852255159</v>
      </c>
    </row>
    <row r="115" spans="1:11" ht="12.75">
      <c r="A115" s="10" t="s">
        <v>18</v>
      </c>
      <c r="B115" s="23">
        <f t="shared" si="21"/>
        <v>0.0070083310301259525</v>
      </c>
      <c r="C115" s="23">
        <v>0.012273651040120567</v>
      </c>
      <c r="D115" s="23">
        <f t="shared" si="22"/>
        <v>0.025243162172719727</v>
      </c>
      <c r="E115" s="23"/>
      <c r="F115" s="23"/>
      <c r="G115" s="23">
        <f t="shared" si="23"/>
        <v>0.011764705882352941</v>
      </c>
      <c r="H115" s="23">
        <f t="shared" si="24"/>
        <v>0.008535609495865563</v>
      </c>
      <c r="I115" s="23">
        <f t="shared" si="25"/>
        <v>0.010550996483001172</v>
      </c>
      <c r="J115" s="23">
        <f t="shared" si="26"/>
        <v>0.008398035176675646</v>
      </c>
      <c r="K115" s="23">
        <f t="shared" si="27"/>
        <v>0.007259528130671506</v>
      </c>
    </row>
    <row r="116" spans="1:11" ht="12.75">
      <c r="A116" s="10" t="s">
        <v>19</v>
      </c>
      <c r="B116" s="23">
        <f t="shared" si="21"/>
        <v>0.008849956850114785</v>
      </c>
      <c r="C116" s="23">
        <v>0.014956728244239947</v>
      </c>
      <c r="D116" s="23">
        <f t="shared" si="22"/>
        <v>0.022981045806936287</v>
      </c>
      <c r="E116" s="23"/>
      <c r="F116" s="23"/>
      <c r="G116" s="23">
        <f t="shared" si="23"/>
        <v>0.011431742508324084</v>
      </c>
      <c r="H116" s="23">
        <f t="shared" si="24"/>
        <v>0.012403307548679647</v>
      </c>
      <c r="I116" s="23">
        <f t="shared" si="25"/>
        <v>0.011304639088929827</v>
      </c>
      <c r="J116" s="23">
        <f t="shared" si="26"/>
        <v>0.009031849152273808</v>
      </c>
      <c r="K116" s="23">
        <f t="shared" si="27"/>
        <v>0.012031995698057404</v>
      </c>
    </row>
    <row r="117" spans="1:11" ht="12.75">
      <c r="A117" s="10" t="s">
        <v>20</v>
      </c>
      <c r="B117" s="23">
        <f t="shared" si="21"/>
        <v>0.014515847006864499</v>
      </c>
      <c r="C117" s="23">
        <v>0.023028794556207613</v>
      </c>
      <c r="D117" s="23">
        <f t="shared" si="22"/>
        <v>0.02069567053887553</v>
      </c>
      <c r="E117" s="23"/>
      <c r="F117" s="23"/>
      <c r="G117" s="23">
        <f t="shared" si="23"/>
        <v>0.022641509433962263</v>
      </c>
      <c r="H117" s="23">
        <f t="shared" si="24"/>
        <v>0.024139770605494798</v>
      </c>
      <c r="I117" s="23">
        <f t="shared" si="25"/>
        <v>0.019594707754145034</v>
      </c>
      <c r="J117" s="23">
        <f t="shared" si="26"/>
        <v>0.01600380288385359</v>
      </c>
      <c r="K117" s="23">
        <f t="shared" si="27"/>
        <v>0.01693889897156685</v>
      </c>
    </row>
    <row r="118" spans="1:11" ht="12.75">
      <c r="A118" s="10" t="s">
        <v>21</v>
      </c>
      <c r="B118" s="23">
        <f t="shared" si="21"/>
        <v>0.008049004732386103</v>
      </c>
      <c r="C118" s="23">
        <v>0.013415386020596899</v>
      </c>
      <c r="D118" s="23">
        <f t="shared" si="22"/>
        <v>0.025743049578403256</v>
      </c>
      <c r="E118" s="23"/>
      <c r="F118" s="23"/>
      <c r="G118" s="23">
        <f t="shared" si="23"/>
        <v>0.011764705882352941</v>
      </c>
      <c r="H118" s="23">
        <f t="shared" si="24"/>
        <v>0.008535609495865563</v>
      </c>
      <c r="I118" s="23">
        <f t="shared" si="25"/>
        <v>0.008541282867191425</v>
      </c>
      <c r="J118" s="23">
        <f t="shared" si="26"/>
        <v>0.010457930597369672</v>
      </c>
      <c r="K118" s="23">
        <f t="shared" si="27"/>
        <v>0.010889292196007259</v>
      </c>
    </row>
    <row r="119" spans="1:11" ht="12.75">
      <c r="A119" s="10" t="s">
        <v>22</v>
      </c>
      <c r="B119" s="23">
        <f t="shared" si="21"/>
        <v>0.029451911850142988</v>
      </c>
      <c r="C119" s="23">
        <v>0.021498869682369328</v>
      </c>
      <c r="D119" s="23">
        <f t="shared" si="22"/>
        <v>0.020584671430249776</v>
      </c>
      <c r="E119" s="23"/>
      <c r="F119" s="23"/>
      <c r="G119" s="23">
        <f t="shared" si="23"/>
        <v>0.026748057713651498</v>
      </c>
      <c r="H119" s="23">
        <f t="shared" si="24"/>
        <v>0.02107228594291811</v>
      </c>
      <c r="I119" s="23">
        <f t="shared" si="25"/>
        <v>0.02470272986099481</v>
      </c>
      <c r="J119" s="23">
        <f t="shared" si="26"/>
        <v>0.026620186975122802</v>
      </c>
      <c r="K119" s="23">
        <f t="shared" si="27"/>
        <v>0.020703098743026147</v>
      </c>
    </row>
    <row r="120" spans="1:11" ht="12.75">
      <c r="A120" s="10" t="s">
        <v>23</v>
      </c>
      <c r="B120" s="23">
        <f t="shared" si="21"/>
        <v>0.004523687312805645</v>
      </c>
      <c r="C120" s="23">
        <v>0.006941748681296098</v>
      </c>
      <c r="D120" s="23">
        <f t="shared" si="22"/>
        <v>0.022915705709191138</v>
      </c>
      <c r="E120" s="23"/>
      <c r="F120" s="23"/>
      <c r="G120" s="23">
        <f t="shared" si="23"/>
        <v>0.007214206437291898</v>
      </c>
      <c r="H120" s="23">
        <f t="shared" si="24"/>
        <v>0.005334755934915978</v>
      </c>
      <c r="I120" s="23">
        <f t="shared" si="25"/>
        <v>0.005861664712778429</v>
      </c>
      <c r="J120" s="23">
        <f t="shared" si="26"/>
        <v>0.0033275233718903503</v>
      </c>
      <c r="K120" s="23">
        <f t="shared" si="27"/>
        <v>0.004906903273509444</v>
      </c>
    </row>
    <row r="121" spans="1:11" ht="12.75">
      <c r="A121" s="10" t="s">
        <v>50</v>
      </c>
      <c r="B121" s="23">
        <f t="shared" si="21"/>
        <v>0.005084917846002854</v>
      </c>
      <c r="C121" s="23">
        <v>0.008962619596739205</v>
      </c>
      <c r="D121" s="23">
        <f t="shared" si="22"/>
        <v>0.022188408957418724</v>
      </c>
      <c r="E121" s="23"/>
      <c r="F121" s="23"/>
      <c r="G121" s="23">
        <f t="shared" si="23"/>
        <v>0.0031076581576026637</v>
      </c>
      <c r="H121" s="23">
        <f t="shared" si="24"/>
        <v>0.007735396105628167</v>
      </c>
      <c r="I121" s="23">
        <f t="shared" si="25"/>
        <v>0.008038854463238989</v>
      </c>
      <c r="J121" s="23">
        <f t="shared" si="26"/>
        <v>0.005228965298684836</v>
      </c>
      <c r="K121" s="23">
        <f t="shared" si="27"/>
        <v>0.005377428244941857</v>
      </c>
    </row>
    <row r="122" spans="1:11" ht="12.75">
      <c r="A122" s="10" t="s">
        <v>24</v>
      </c>
      <c r="B122" s="23">
        <f t="shared" si="21"/>
        <v>0.03297722926972345</v>
      </c>
      <c r="C122" s="23">
        <v>0.03880757198639052</v>
      </c>
      <c r="D122" s="23">
        <f t="shared" si="22"/>
        <v>0.01859908599460295</v>
      </c>
      <c r="E122" s="23"/>
      <c r="F122" s="23"/>
      <c r="G122" s="23">
        <f t="shared" si="23"/>
        <v>0.03973362930077692</v>
      </c>
      <c r="H122" s="23">
        <f t="shared" si="24"/>
        <v>0.03680981595092025</v>
      </c>
      <c r="I122" s="23">
        <f t="shared" si="25"/>
        <v>0.03717970189248032</v>
      </c>
      <c r="J122" s="23">
        <f t="shared" si="26"/>
        <v>0.03644430359689431</v>
      </c>
      <c r="K122" s="23">
        <f t="shared" si="27"/>
        <v>0.02850036969819184</v>
      </c>
    </row>
    <row r="123" spans="1:11" ht="12.75">
      <c r="A123" s="10" t="s">
        <v>25</v>
      </c>
      <c r="B123" s="23">
        <f t="shared" si="21"/>
        <v>0.012710884488039304</v>
      </c>
      <c r="C123" s="23">
        <v>0.018233507638207018</v>
      </c>
      <c r="D123" s="23">
        <f t="shared" si="22"/>
        <v>0.01734671856353111</v>
      </c>
      <c r="E123" s="23"/>
      <c r="F123" s="23"/>
      <c r="G123" s="23">
        <f t="shared" si="23"/>
        <v>0.016426193118756937</v>
      </c>
      <c r="H123" s="23">
        <f t="shared" si="24"/>
        <v>0.011202987463323552</v>
      </c>
      <c r="I123" s="23">
        <f t="shared" si="25"/>
        <v>0.010969686819628203</v>
      </c>
      <c r="J123" s="23">
        <f t="shared" si="26"/>
        <v>0.01299318649976232</v>
      </c>
      <c r="K123" s="23">
        <f t="shared" si="27"/>
        <v>0.01256973852255159</v>
      </c>
    </row>
    <row r="124" spans="1:11" ht="12.75">
      <c r="A124" s="10" t="s">
        <v>26</v>
      </c>
      <c r="B124" s="23">
        <f t="shared" si="21"/>
        <v>0.10220882288241233</v>
      </c>
      <c r="C124" s="23">
        <v>0.06874386317447995</v>
      </c>
      <c r="D124" s="23">
        <f t="shared" si="22"/>
        <v>0.016861466663487323</v>
      </c>
      <c r="E124" s="23"/>
      <c r="F124" s="23"/>
      <c r="G124" s="23">
        <f t="shared" si="23"/>
        <v>0.10110987791342953</v>
      </c>
      <c r="H124" s="23">
        <f t="shared" si="24"/>
        <v>0.09029074419845293</v>
      </c>
      <c r="I124" s="23">
        <f t="shared" si="25"/>
        <v>0.08080723496901691</v>
      </c>
      <c r="J124" s="23">
        <f t="shared" si="26"/>
        <v>0.08065282839486611</v>
      </c>
      <c r="K124" s="23">
        <f t="shared" si="27"/>
        <v>0.1021039188008335</v>
      </c>
    </row>
    <row r="125" spans="1:11" ht="12.75">
      <c r="A125" s="10" t="s">
        <v>27</v>
      </c>
      <c r="B125" s="23">
        <f t="shared" si="21"/>
        <v>0.014916323065728838</v>
      </c>
      <c r="C125" s="23">
        <v>0.01885004452766424</v>
      </c>
      <c r="D125" s="23">
        <f t="shared" si="22"/>
        <v>0.02126671471070473</v>
      </c>
      <c r="E125" s="23"/>
      <c r="F125" s="23"/>
      <c r="G125" s="23">
        <f t="shared" si="23"/>
        <v>0.016648168701442843</v>
      </c>
      <c r="H125" s="23">
        <f t="shared" si="24"/>
        <v>0.02147239263803681</v>
      </c>
      <c r="I125" s="23">
        <f t="shared" si="25"/>
        <v>0.01951096968681963</v>
      </c>
      <c r="J125" s="23">
        <f t="shared" si="26"/>
        <v>0.020598954206940263</v>
      </c>
      <c r="K125" s="23">
        <f t="shared" si="27"/>
        <v>0.01989648450628487</v>
      </c>
    </row>
    <row r="126" spans="1:11" ht="12.75">
      <c r="A126" s="10" t="s">
        <v>28</v>
      </c>
      <c r="B126" s="23">
        <f t="shared" si="21"/>
        <v>0.004890320324442012</v>
      </c>
      <c r="C126" s="23">
        <v>0.008882698148105862</v>
      </c>
      <c r="D126" s="23">
        <f t="shared" si="22"/>
        <v>0.024889036287289827</v>
      </c>
      <c r="E126" s="23"/>
      <c r="F126" s="23"/>
      <c r="G126" s="23">
        <f t="shared" si="23"/>
        <v>0.007880133185349612</v>
      </c>
      <c r="H126" s="23">
        <f t="shared" si="24"/>
        <v>0.011603094158442252</v>
      </c>
      <c r="I126" s="23">
        <f t="shared" si="25"/>
        <v>0.00845754479986602</v>
      </c>
      <c r="J126" s="23">
        <f t="shared" si="26"/>
        <v>0.005862779274282998</v>
      </c>
      <c r="K126" s="23">
        <f t="shared" si="27"/>
        <v>0.0056462996571889496</v>
      </c>
    </row>
    <row r="127" spans="1:11" ht="12.75">
      <c r="A127" s="10" t="s">
        <v>29</v>
      </c>
      <c r="B127" s="23">
        <f t="shared" si="21"/>
        <v>0.053601746301236965</v>
      </c>
      <c r="C127" s="23">
        <v>0.045201287877057975</v>
      </c>
      <c r="D127" s="23">
        <f t="shared" si="22"/>
        <v>0.020287844746675027</v>
      </c>
      <c r="E127" s="23"/>
      <c r="F127" s="23"/>
      <c r="G127" s="23">
        <f t="shared" si="23"/>
        <v>0.0390677025527192</v>
      </c>
      <c r="H127" s="23">
        <f t="shared" si="24"/>
        <v>0.029607895438783675</v>
      </c>
      <c r="I127" s="23">
        <f t="shared" si="25"/>
        <v>0.037933344498408975</v>
      </c>
      <c r="J127" s="23">
        <f t="shared" si="26"/>
        <v>0.0516558390112502</v>
      </c>
      <c r="K127" s="23">
        <f t="shared" si="27"/>
        <v>0.05532029306983935</v>
      </c>
    </row>
    <row r="128" spans="1:11" ht="12.75">
      <c r="A128" s="10" t="s">
        <v>30</v>
      </c>
      <c r="B128" s="23">
        <f t="shared" si="21"/>
        <v>0.005598204062293769</v>
      </c>
      <c r="C128" s="23">
        <v>0.006736236384810358</v>
      </c>
      <c r="D128" s="23">
        <f t="shared" si="22"/>
        <v>0.021495206102041597</v>
      </c>
      <c r="E128" s="23"/>
      <c r="F128" s="23"/>
      <c r="G128" s="23">
        <f t="shared" si="23"/>
        <v>0.007991120976692564</v>
      </c>
      <c r="H128" s="23">
        <f t="shared" si="24"/>
        <v>0.008535609495865563</v>
      </c>
      <c r="I128" s="23">
        <f t="shared" si="25"/>
        <v>0.008122592530564394</v>
      </c>
      <c r="J128" s="23">
        <f t="shared" si="26"/>
        <v>0.005228965298684836</v>
      </c>
      <c r="K128" s="23">
        <f t="shared" si="27"/>
        <v>0.010889292196007259</v>
      </c>
    </row>
    <row r="129" spans="1:11" ht="12.75">
      <c r="A129" s="10" t="s">
        <v>31</v>
      </c>
      <c r="B129" s="23">
        <f t="shared" si="21"/>
        <v>0.013272115021236512</v>
      </c>
      <c r="C129" s="23">
        <v>0.013575228917863585</v>
      </c>
      <c r="D129" s="23">
        <f t="shared" si="22"/>
        <v>0.018764248995918643</v>
      </c>
      <c r="E129" s="23"/>
      <c r="F129" s="23"/>
      <c r="G129" s="23">
        <f t="shared" si="23"/>
        <v>0.01653718091009989</v>
      </c>
      <c r="H129" s="23">
        <f t="shared" si="24"/>
        <v>0.013603627634035742</v>
      </c>
      <c r="I129" s="23">
        <f t="shared" si="25"/>
        <v>0.013733043041366605</v>
      </c>
      <c r="J129" s="23">
        <f t="shared" si="26"/>
        <v>0.013310093487561401</v>
      </c>
      <c r="K129" s="23">
        <f t="shared" si="27"/>
        <v>0.012233649257242723</v>
      </c>
    </row>
    <row r="130" spans="1:11" ht="12.75">
      <c r="A130" s="10" t="s">
        <v>32</v>
      </c>
      <c r="B130" s="23">
        <f t="shared" si="21"/>
        <v>0.01468506224300436</v>
      </c>
      <c r="C130" s="23">
        <v>0.014979562943849474</v>
      </c>
      <c r="D130" s="23">
        <f t="shared" si="22"/>
        <v>0.026244809720439403</v>
      </c>
      <c r="E130" s="23"/>
      <c r="F130" s="23"/>
      <c r="G130" s="23">
        <f t="shared" si="23"/>
        <v>0.016870144284128745</v>
      </c>
      <c r="H130" s="23">
        <f t="shared" si="24"/>
        <v>0.019738596959189118</v>
      </c>
      <c r="I130" s="23">
        <f t="shared" si="25"/>
        <v>0.01884106514821638</v>
      </c>
      <c r="J130" s="23">
        <f t="shared" si="26"/>
        <v>0.01901441926794486</v>
      </c>
      <c r="K130" s="23">
        <f t="shared" si="27"/>
        <v>0.017678295355246353</v>
      </c>
    </row>
    <row r="131" spans="1:11" ht="12.75">
      <c r="A131" s="10" t="s">
        <v>33</v>
      </c>
      <c r="B131" s="23">
        <f t="shared" si="21"/>
        <v>0.01345825178099036</v>
      </c>
      <c r="C131" s="23">
        <v>0.014774050647363734</v>
      </c>
      <c r="D131" s="23">
        <f t="shared" si="22"/>
        <v>0.022428331328176735</v>
      </c>
      <c r="E131" s="23"/>
      <c r="F131" s="23"/>
      <c r="G131" s="23">
        <f t="shared" si="23"/>
        <v>0.018756936736958933</v>
      </c>
      <c r="H131" s="23">
        <f t="shared" si="24"/>
        <v>0.01720458789010403</v>
      </c>
      <c r="I131" s="23">
        <f t="shared" si="25"/>
        <v>0.01599397085915257</v>
      </c>
      <c r="J131" s="23">
        <f t="shared" si="26"/>
        <v>0.019172872761844397</v>
      </c>
      <c r="K131" s="23">
        <f t="shared" si="27"/>
        <v>0.020904752302211466</v>
      </c>
    </row>
    <row r="132" spans="1:11" ht="12.75">
      <c r="A132" s="10" t="s">
        <v>35</v>
      </c>
      <c r="B132" s="23">
        <f t="shared" si="21"/>
        <v>0.004275504966467181</v>
      </c>
      <c r="C132" s="23">
        <v>0.006564976137738908</v>
      </c>
      <c r="D132" s="23">
        <f t="shared" si="22"/>
        <v>0.0261184516716951</v>
      </c>
      <c r="E132" s="23"/>
      <c r="F132" s="23"/>
      <c r="G132" s="23">
        <f t="shared" si="23"/>
        <v>0.005660377358490566</v>
      </c>
      <c r="H132" s="23">
        <f t="shared" si="24"/>
        <v>0.010002667377967457</v>
      </c>
      <c r="I132" s="23">
        <f t="shared" si="25"/>
        <v>0.009546139675096299</v>
      </c>
      <c r="J132" s="23">
        <f t="shared" si="26"/>
        <v>0.005704325780383457</v>
      </c>
      <c r="K132" s="23">
        <f t="shared" si="27"/>
        <v>0.0056462996571889496</v>
      </c>
    </row>
    <row r="133" spans="1:11" ht="12.75">
      <c r="A133" s="10" t="s">
        <v>36</v>
      </c>
      <c r="B133" s="23">
        <f t="shared" si="21"/>
        <v>0.05653481039432791</v>
      </c>
      <c r="C133" s="23">
        <v>0.04663987395245815</v>
      </c>
      <c r="D133" s="23">
        <f t="shared" si="22"/>
        <v>0.016768752401851265</v>
      </c>
      <c r="E133" s="23"/>
      <c r="F133" s="23"/>
      <c r="G133" s="23">
        <f t="shared" si="23"/>
        <v>0.0462819089900111</v>
      </c>
      <c r="H133" s="23">
        <f t="shared" si="24"/>
        <v>0.07428647639370499</v>
      </c>
      <c r="I133" s="23">
        <f t="shared" si="25"/>
        <v>0.05920281359906213</v>
      </c>
      <c r="J133" s="23">
        <f t="shared" si="26"/>
        <v>0.04088100142608145</v>
      </c>
      <c r="K133" s="23">
        <f t="shared" si="27"/>
        <v>0.044296565167708545</v>
      </c>
    </row>
    <row r="134" spans="1:11" ht="12.75">
      <c r="A134" s="10" t="s">
        <v>37</v>
      </c>
      <c r="B134" s="23">
        <f t="shared" si="21"/>
        <v>0.007831845179339948</v>
      </c>
      <c r="C134" s="23">
        <v>0.014397278103806544</v>
      </c>
      <c r="D134" s="23">
        <f t="shared" si="22"/>
        <v>0.02610999049242345</v>
      </c>
      <c r="E134" s="23"/>
      <c r="F134" s="23"/>
      <c r="G134" s="23">
        <f t="shared" si="23"/>
        <v>0.009322974472807992</v>
      </c>
      <c r="H134" s="23">
        <f t="shared" si="24"/>
        <v>0.014670578821018939</v>
      </c>
      <c r="I134" s="23">
        <f t="shared" si="25"/>
        <v>0.015407804387874728</v>
      </c>
      <c r="J134" s="23">
        <f t="shared" si="26"/>
        <v>0.008556488670575187</v>
      </c>
      <c r="K134" s="23">
        <f t="shared" si="27"/>
        <v>0.010553202930698393</v>
      </c>
    </row>
    <row r="135" spans="1:11" ht="12.75">
      <c r="A135" s="10" t="s">
        <v>38</v>
      </c>
      <c r="B135" s="23">
        <f t="shared" si="21"/>
        <v>0.0057504977748196445</v>
      </c>
      <c r="C135" s="23">
        <v>0.012307903089534857</v>
      </c>
      <c r="D135" s="23">
        <f t="shared" si="22"/>
        <v>0.02730674577998576</v>
      </c>
      <c r="E135" s="23"/>
      <c r="F135" s="23"/>
      <c r="G135" s="23">
        <f t="shared" si="23"/>
        <v>0.009322974472807992</v>
      </c>
      <c r="H135" s="23">
        <f t="shared" si="24"/>
        <v>0.011336356361696453</v>
      </c>
      <c r="I135" s="23">
        <f t="shared" si="25"/>
        <v>0.01038352034835036</v>
      </c>
      <c r="J135" s="23">
        <f t="shared" si="26"/>
        <v>0.006655046743780701</v>
      </c>
      <c r="K135" s="23">
        <f t="shared" si="27"/>
        <v>0.008671103044968743</v>
      </c>
    </row>
    <row r="136" spans="1:11" ht="12.75">
      <c r="A136" s="10" t="s">
        <v>34</v>
      </c>
      <c r="B136" s="23">
        <f t="shared" si="21"/>
        <v>0.001328339603697917</v>
      </c>
      <c r="C136" s="23">
        <v>0.0022606352613431372</v>
      </c>
      <c r="D136" s="23">
        <f t="shared" si="22"/>
        <v>0.026107574019448673</v>
      </c>
      <c r="E136" s="23"/>
      <c r="F136" s="23"/>
      <c r="G136" s="23">
        <f t="shared" si="23"/>
        <v>0.001220865704772475</v>
      </c>
      <c r="H136" s="23">
        <f t="shared" si="24"/>
        <v>0.0013336889837289945</v>
      </c>
      <c r="I136" s="23">
        <f t="shared" si="25"/>
        <v>0.001339809077206498</v>
      </c>
      <c r="J136" s="23">
        <f t="shared" si="26"/>
        <v>0.0009507209633972429</v>
      </c>
      <c r="K136" s="23">
        <f t="shared" si="27"/>
        <v>0.0012099213551119178</v>
      </c>
    </row>
    <row r="137" spans="1:11" ht="12.75">
      <c r="A137" s="10" t="s">
        <v>39</v>
      </c>
      <c r="B137" s="23">
        <f t="shared" si="21"/>
        <v>0.008480503584542753</v>
      </c>
      <c r="C137" s="23">
        <v>0.00980750348229169</v>
      </c>
      <c r="D137" s="23">
        <f t="shared" si="22"/>
        <v>0.022423874187610725</v>
      </c>
      <c r="E137" s="23"/>
      <c r="F137" s="23"/>
      <c r="G137" s="23">
        <f t="shared" si="23"/>
        <v>0.009100998890122086</v>
      </c>
      <c r="H137" s="23">
        <f t="shared" si="24"/>
        <v>0.012269938650306749</v>
      </c>
      <c r="I137" s="23">
        <f t="shared" si="25"/>
        <v>0.010132306146374141</v>
      </c>
      <c r="J137" s="23">
        <f t="shared" si="26"/>
        <v>0.010457930597369672</v>
      </c>
      <c r="K137" s="23">
        <f t="shared" si="27"/>
        <v>0.012905827787860456</v>
      </c>
    </row>
    <row r="138" spans="1:11" ht="12.75">
      <c r="A138" s="10" t="s">
        <v>40</v>
      </c>
      <c r="B138" s="23">
        <f t="shared" si="21"/>
        <v>0.013979998759088268</v>
      </c>
      <c r="C138" s="23">
        <v>0.014043340259858882</v>
      </c>
      <c r="D138" s="23">
        <f t="shared" si="22"/>
        <v>0.018986527833090554</v>
      </c>
      <c r="E138" s="23"/>
      <c r="F138" s="23"/>
      <c r="G138" s="23">
        <f t="shared" si="23"/>
        <v>0.019644839067702553</v>
      </c>
      <c r="H138" s="23">
        <f t="shared" si="24"/>
        <v>0.012136569751933848</v>
      </c>
      <c r="I138" s="23">
        <f t="shared" si="25"/>
        <v>0.01557528052252554</v>
      </c>
      <c r="J138" s="23">
        <f t="shared" si="26"/>
        <v>0.00966566312787197</v>
      </c>
      <c r="K138" s="23">
        <f t="shared" si="27"/>
        <v>0.017274988236875715</v>
      </c>
    </row>
    <row r="139" spans="1:11" ht="12.75">
      <c r="A139" s="10" t="s">
        <v>41</v>
      </c>
      <c r="B139" s="23">
        <f t="shared" si="21"/>
        <v>0.021622886924738703</v>
      </c>
      <c r="C139" s="23">
        <v>0.033772520722489895</v>
      </c>
      <c r="D139" s="23">
        <f t="shared" si="22"/>
        <v>0.022100621848961367</v>
      </c>
      <c r="E139" s="23"/>
      <c r="F139" s="23"/>
      <c r="G139" s="23">
        <f t="shared" si="23"/>
        <v>0.02386237513873474</v>
      </c>
      <c r="H139" s="23">
        <f t="shared" si="24"/>
        <v>0.03320885569485196</v>
      </c>
      <c r="I139" s="23">
        <f t="shared" si="25"/>
        <v>0.03223915592028136</v>
      </c>
      <c r="J139" s="23">
        <f t="shared" si="26"/>
        <v>0.03153224528600856</v>
      </c>
      <c r="K139" s="23">
        <f t="shared" si="27"/>
        <v>0.02466895207367077</v>
      </c>
    </row>
    <row r="140" spans="1:11" ht="12.75">
      <c r="A140" s="10" t="s">
        <v>42</v>
      </c>
      <c r="B140" s="23">
        <f t="shared" si="21"/>
        <v>0.022031823745410038</v>
      </c>
      <c r="C140" s="23">
        <v>0.017982325942502226</v>
      </c>
      <c r="D140" s="23">
        <f t="shared" si="22"/>
        <v>0.022046214472286576</v>
      </c>
      <c r="E140" s="23"/>
      <c r="F140" s="23"/>
      <c r="G140" s="23">
        <f t="shared" si="23"/>
        <v>0.026637069922308545</v>
      </c>
      <c r="H140" s="23">
        <f t="shared" si="24"/>
        <v>0.01627100560149373</v>
      </c>
      <c r="I140" s="23">
        <f t="shared" si="25"/>
        <v>0.016998827667057445</v>
      </c>
      <c r="J140" s="23">
        <f t="shared" si="26"/>
        <v>0.01933132625574394</v>
      </c>
      <c r="K140" s="23">
        <f t="shared" si="27"/>
        <v>0.02265241648181757</v>
      </c>
    </row>
    <row r="141" spans="1:11" ht="12.75">
      <c r="A141" s="10" t="s">
        <v>43</v>
      </c>
      <c r="B141" s="23">
        <f t="shared" si="21"/>
        <v>0.08222450349429462</v>
      </c>
      <c r="C141" s="23">
        <v>0.06755645879478456</v>
      </c>
      <c r="D141" s="23">
        <f t="shared" si="22"/>
        <v>0.017015552509584274</v>
      </c>
      <c r="E141" s="23"/>
      <c r="F141" s="23"/>
      <c r="G141" s="23">
        <f t="shared" si="23"/>
        <v>0.05027746947835738</v>
      </c>
      <c r="H141" s="23">
        <f t="shared" si="24"/>
        <v>0.0698853027473993</v>
      </c>
      <c r="I141" s="23">
        <f t="shared" si="25"/>
        <v>0.08507787640261263</v>
      </c>
      <c r="J141" s="23">
        <f t="shared" si="26"/>
        <v>0.08857550308984313</v>
      </c>
      <c r="K141" s="23">
        <f t="shared" si="27"/>
        <v>0.05027895409020636</v>
      </c>
    </row>
    <row r="142" spans="1:11" ht="12.75">
      <c r="A142" s="10" t="s">
        <v>44</v>
      </c>
      <c r="B142" s="23">
        <f t="shared" si="21"/>
        <v>0.004038603635871374</v>
      </c>
      <c r="C142" s="23">
        <v>0.004030324481081452</v>
      </c>
      <c r="D142" s="23">
        <f t="shared" si="22"/>
        <v>0.020439252058119983</v>
      </c>
      <c r="E142" s="23"/>
      <c r="F142" s="23"/>
      <c r="G142" s="23">
        <f t="shared" si="23"/>
        <v>0.0031076581576026637</v>
      </c>
      <c r="H142" s="23">
        <f t="shared" si="24"/>
        <v>0.0032008535609495867</v>
      </c>
      <c r="I142" s="23">
        <f t="shared" si="25"/>
        <v>0.003265784625690839</v>
      </c>
      <c r="J142" s="23">
        <f t="shared" si="26"/>
        <v>0.005228965298684836</v>
      </c>
      <c r="K142" s="23">
        <f t="shared" si="27"/>
        <v>0.008200578073536332</v>
      </c>
    </row>
    <row r="143" spans="1:11" ht="12.75">
      <c r="A143" s="10" t="s">
        <v>45</v>
      </c>
      <c r="B143" s="23">
        <f t="shared" si="21"/>
        <v>0.061416669956962926</v>
      </c>
      <c r="C143" s="23">
        <v>0.05777179001210239</v>
      </c>
      <c r="D143" s="23">
        <f t="shared" si="22"/>
        <v>0.01996336557659976</v>
      </c>
      <c r="E143" s="23"/>
      <c r="F143" s="23"/>
      <c r="G143" s="23">
        <f t="shared" si="23"/>
        <v>0.050388457269700336</v>
      </c>
      <c r="H143" s="23">
        <f t="shared" si="24"/>
        <v>0.06361696452387303</v>
      </c>
      <c r="I143" s="23">
        <f t="shared" si="25"/>
        <v>0.05509964830011723</v>
      </c>
      <c r="J143" s="23">
        <f t="shared" si="26"/>
        <v>0.06243067659641895</v>
      </c>
      <c r="K143" s="23">
        <f t="shared" si="27"/>
        <v>0.06957047791893527</v>
      </c>
    </row>
    <row r="144" spans="1:11" ht="12.75">
      <c r="A144" s="10" t="s">
        <v>46</v>
      </c>
      <c r="B144" s="23">
        <f t="shared" si="21"/>
        <v>0.02668242248532058</v>
      </c>
      <c r="C144" s="23">
        <v>0.035348114995547235</v>
      </c>
      <c r="D144" s="23">
        <f t="shared" si="22"/>
        <v>0.02149930167518809</v>
      </c>
      <c r="E144" s="23"/>
      <c r="F144" s="23"/>
      <c r="G144" s="23">
        <f t="shared" si="23"/>
        <v>0.03562708102108768</v>
      </c>
      <c r="H144" s="23">
        <f t="shared" si="24"/>
        <v>0.029474526540410776</v>
      </c>
      <c r="I144" s="23">
        <f t="shared" si="25"/>
        <v>0.030648132641098644</v>
      </c>
      <c r="J144" s="23">
        <f t="shared" si="26"/>
        <v>0.027570907938520045</v>
      </c>
      <c r="K144" s="23">
        <f t="shared" si="27"/>
        <v>0.026887141224709282</v>
      </c>
    </row>
    <row r="145" spans="1:11" ht="12.75">
      <c r="A145" s="10" t="s">
        <v>47</v>
      </c>
      <c r="B145" s="23">
        <f t="shared" si="21"/>
        <v>0.005423348318282578</v>
      </c>
      <c r="C145" s="23">
        <v>0.008403169456305802</v>
      </c>
      <c r="D145" s="23">
        <f t="shared" si="22"/>
        <v>0.022282175140611604</v>
      </c>
      <c r="E145" s="23"/>
      <c r="F145" s="23"/>
      <c r="G145" s="23">
        <f t="shared" si="23"/>
        <v>0.006326304106548279</v>
      </c>
      <c r="H145" s="23">
        <f t="shared" si="24"/>
        <v>0.006935182715390771</v>
      </c>
      <c r="I145" s="23">
        <f t="shared" si="25"/>
        <v>0.005861664712778429</v>
      </c>
      <c r="J145" s="23">
        <f t="shared" si="26"/>
        <v>0.00649659324988116</v>
      </c>
      <c r="K145" s="23">
        <f t="shared" si="27"/>
        <v>0.007192310277609733</v>
      </c>
    </row>
    <row r="146" spans="1:11" ht="12.75">
      <c r="A146" s="10" t="s">
        <v>48</v>
      </c>
      <c r="B146" s="23">
        <f t="shared" si="21"/>
        <v>0.0076457084195860996</v>
      </c>
      <c r="C146" s="23">
        <v>0.015950037677254357</v>
      </c>
      <c r="D146" s="23">
        <f t="shared" si="22"/>
        <v>0.02681741014166203</v>
      </c>
      <c r="E146" s="23"/>
      <c r="F146" s="23"/>
      <c r="G146" s="23">
        <f t="shared" si="23"/>
        <v>0.013207547169811321</v>
      </c>
      <c r="H146" s="23">
        <f t="shared" si="24"/>
        <v>0.006134969325153374</v>
      </c>
      <c r="I146" s="23">
        <f t="shared" si="25"/>
        <v>0.008122592530564394</v>
      </c>
      <c r="J146" s="23">
        <f t="shared" si="26"/>
        <v>0.007764221201077484</v>
      </c>
      <c r="K146" s="23">
        <f t="shared" si="27"/>
        <v>0.005780735363312496</v>
      </c>
    </row>
    <row r="147" spans="1:11" ht="12.75">
      <c r="A147" s="10" t="s">
        <v>49</v>
      </c>
      <c r="B147" s="23">
        <f t="shared" si="21"/>
        <v>0.049168307114372575</v>
      </c>
      <c r="C147" s="23">
        <v>0.029993377937113236</v>
      </c>
      <c r="D147" s="23">
        <f t="shared" si="22"/>
        <v>0.017821798482493156</v>
      </c>
      <c r="E147" s="23"/>
      <c r="F147" s="23"/>
      <c r="G147" s="23">
        <f t="shared" si="23"/>
        <v>0.04006659267480577</v>
      </c>
      <c r="H147" s="23">
        <f t="shared" si="24"/>
        <v>0.04641237663376901</v>
      </c>
      <c r="I147" s="23">
        <f t="shared" si="25"/>
        <v>0.04153408139340144</v>
      </c>
      <c r="J147" s="23">
        <f t="shared" si="26"/>
        <v>0.03977182696878466</v>
      </c>
      <c r="K147" s="23">
        <f t="shared" si="27"/>
        <v>0.03905357262889023</v>
      </c>
    </row>
    <row r="148" spans="1:11" ht="13.5" thickBot="1">
      <c r="A148" s="72" t="s">
        <v>2</v>
      </c>
      <c r="B148" s="71">
        <f>SUM(B102:B147)</f>
        <v>1.0000000000000002</v>
      </c>
      <c r="C148" s="71">
        <f aca="true" t="shared" si="28" ref="C148:K148">SUM(C102:C147)</f>
        <v>0.9999999999999999</v>
      </c>
      <c r="D148" s="71">
        <f t="shared" si="28"/>
        <v>1</v>
      </c>
      <c r="E148" s="71"/>
      <c r="F148" s="71">
        <f t="shared" si="28"/>
        <v>0</v>
      </c>
      <c r="G148" s="71">
        <f t="shared" si="28"/>
        <v>0.9999999999999997</v>
      </c>
      <c r="H148" s="71">
        <f t="shared" si="28"/>
        <v>1.0000000000000004</v>
      </c>
      <c r="I148" s="71">
        <f t="shared" si="28"/>
        <v>0.9999999999999999</v>
      </c>
      <c r="J148" s="71">
        <f t="shared" si="28"/>
        <v>1</v>
      </c>
      <c r="K148" s="71">
        <f t="shared" si="28"/>
        <v>0.9999999999999998</v>
      </c>
    </row>
    <row r="149" spans="7:11" ht="13.5" thickTop="1">
      <c r="G149" s="8"/>
      <c r="H149" s="8"/>
      <c r="I149" s="8"/>
      <c r="J149" s="8"/>
      <c r="K149" s="5"/>
    </row>
    <row r="150" spans="1:11" ht="12.75">
      <c r="A150" s="1" t="s">
        <v>54</v>
      </c>
      <c r="B150" s="2"/>
      <c r="C150" s="2"/>
      <c r="D150" s="2"/>
      <c r="E150" s="12"/>
      <c r="F150" s="1"/>
      <c r="G150" s="1" t="s">
        <v>53</v>
      </c>
      <c r="H150" s="2"/>
      <c r="I150" s="2"/>
      <c r="J150" s="3"/>
      <c r="K150" s="5"/>
    </row>
    <row r="151" spans="1:11" ht="12.75">
      <c r="A151" s="4" t="s">
        <v>177</v>
      </c>
      <c r="B151" s="5"/>
      <c r="C151" s="5"/>
      <c r="D151" s="6"/>
      <c r="E151" s="37"/>
      <c r="F151" s="40"/>
      <c r="G151" s="4" t="s">
        <v>51</v>
      </c>
      <c r="H151" s="5"/>
      <c r="I151" s="5"/>
      <c r="J151" s="6"/>
      <c r="K151" s="5"/>
    </row>
    <row r="152" spans="1:11" ht="12.75">
      <c r="A152" s="4" t="s">
        <v>178</v>
      </c>
      <c r="B152" s="5"/>
      <c r="C152" s="5"/>
      <c r="D152" s="6"/>
      <c r="E152" s="37"/>
      <c r="F152" s="40"/>
      <c r="G152" s="7" t="s">
        <v>52</v>
      </c>
      <c r="H152" s="8"/>
      <c r="I152" s="8"/>
      <c r="J152" s="9"/>
      <c r="K152" s="5"/>
    </row>
    <row r="153" spans="1:11" ht="12.75">
      <c r="A153" s="7"/>
      <c r="B153" s="8"/>
      <c r="C153" s="8"/>
      <c r="D153" s="9"/>
      <c r="E153" s="45"/>
      <c r="F153" s="41"/>
      <c r="G153" s="12"/>
      <c r="H153" s="44"/>
      <c r="I153" s="44" t="s">
        <v>156</v>
      </c>
      <c r="J153" s="44"/>
      <c r="K153" s="5"/>
    </row>
    <row r="154" spans="1:11" ht="12.75">
      <c r="A154" s="12"/>
      <c r="B154" s="66">
        <v>2007</v>
      </c>
      <c r="C154" s="66" t="s">
        <v>179</v>
      </c>
      <c r="D154" s="66" t="s">
        <v>1</v>
      </c>
      <c r="E154" s="66"/>
      <c r="F154" s="13"/>
      <c r="G154" s="13"/>
      <c r="H154" s="44" t="s">
        <v>183</v>
      </c>
      <c r="I154" s="44" t="s">
        <v>167</v>
      </c>
      <c r="J154" s="44" t="s">
        <v>1</v>
      </c>
      <c r="K154" s="5"/>
    </row>
    <row r="155" spans="1:11" ht="12.75">
      <c r="A155" s="14"/>
      <c r="B155" s="67" t="s">
        <v>3</v>
      </c>
      <c r="C155" s="67" t="s">
        <v>3</v>
      </c>
      <c r="D155" s="67" t="s">
        <v>180</v>
      </c>
      <c r="E155" s="67"/>
      <c r="F155" s="13"/>
      <c r="G155" s="13"/>
      <c r="H155" s="44" t="s">
        <v>3</v>
      </c>
      <c r="I155" s="44" t="s">
        <v>3</v>
      </c>
      <c r="J155" s="44" t="s">
        <v>184</v>
      </c>
      <c r="K155" s="5"/>
    </row>
    <row r="156" spans="1:11" ht="12.75">
      <c r="A156" s="10" t="s">
        <v>0</v>
      </c>
      <c r="B156" s="10"/>
      <c r="C156" s="10"/>
      <c r="D156" s="10"/>
      <c r="E156" s="14"/>
      <c r="F156" s="14"/>
      <c r="G156" s="14" t="s">
        <v>0</v>
      </c>
      <c r="H156" s="14"/>
      <c r="I156" s="14"/>
      <c r="J156" s="14"/>
      <c r="K156" s="5"/>
    </row>
    <row r="157" spans="1:11" ht="12.75">
      <c r="A157" s="10" t="s">
        <v>5</v>
      </c>
      <c r="B157" s="62">
        <v>1760</v>
      </c>
      <c r="C157" s="62">
        <v>1865</v>
      </c>
      <c r="D157" s="23">
        <f>B157/354578</f>
        <v>0.004963646926769287</v>
      </c>
      <c r="E157" s="25"/>
      <c r="F157" s="42"/>
      <c r="G157" s="11" t="s">
        <v>5</v>
      </c>
      <c r="H157" s="90">
        <v>572</v>
      </c>
      <c r="I157" s="90">
        <v>542</v>
      </c>
      <c r="J157" s="23">
        <f>H157/97613</f>
        <v>0.005859875221538115</v>
      </c>
      <c r="K157" s="5"/>
    </row>
    <row r="158" spans="1:11" ht="12.75">
      <c r="A158" s="10" t="s">
        <v>6</v>
      </c>
      <c r="B158" s="62">
        <v>11378</v>
      </c>
      <c r="C158" s="62">
        <v>11281</v>
      </c>
      <c r="D158" s="23">
        <f aca="true" t="shared" si="29" ref="D158:D202">B158/354578</f>
        <v>0.03208884927998917</v>
      </c>
      <c r="E158" s="25"/>
      <c r="F158" s="42"/>
      <c r="G158" s="11" t="s">
        <v>6</v>
      </c>
      <c r="H158" s="90">
        <v>3597</v>
      </c>
      <c r="I158" s="90">
        <v>3467</v>
      </c>
      <c r="J158" s="23">
        <f aca="true" t="shared" si="30" ref="J158:J202">H158/97613</f>
        <v>0.03684959995082622</v>
      </c>
      <c r="K158" s="5"/>
    </row>
    <row r="159" spans="1:11" ht="12.75">
      <c r="A159" s="10" t="s">
        <v>7</v>
      </c>
      <c r="B159" s="62">
        <v>895</v>
      </c>
      <c r="C159" s="62">
        <v>936</v>
      </c>
      <c r="D159" s="23">
        <f t="shared" si="29"/>
        <v>0.0025241272724196087</v>
      </c>
      <c r="E159" s="25"/>
      <c r="F159" s="42"/>
      <c r="G159" s="11" t="s">
        <v>7</v>
      </c>
      <c r="H159" s="90">
        <v>372</v>
      </c>
      <c r="I159" s="90">
        <v>340</v>
      </c>
      <c r="J159" s="23">
        <f t="shared" si="30"/>
        <v>0.003810967801419893</v>
      </c>
      <c r="K159" s="5"/>
    </row>
    <row r="160" spans="1:11" ht="12.75">
      <c r="A160" s="10" t="s">
        <v>8</v>
      </c>
      <c r="B160" s="62">
        <v>13976</v>
      </c>
      <c r="C160" s="62">
        <v>13418</v>
      </c>
      <c r="D160" s="23">
        <f t="shared" si="29"/>
        <v>0.03941586900484519</v>
      </c>
      <c r="E160" s="25"/>
      <c r="F160" s="42"/>
      <c r="G160" s="11" t="s">
        <v>8</v>
      </c>
      <c r="H160" s="90">
        <v>3802</v>
      </c>
      <c r="I160" s="90">
        <v>3814</v>
      </c>
      <c r="J160" s="23">
        <f t="shared" si="30"/>
        <v>0.0389497300564474</v>
      </c>
      <c r="K160" s="5"/>
    </row>
    <row r="161" spans="1:11" ht="12.75">
      <c r="A161" s="10" t="s">
        <v>9</v>
      </c>
      <c r="B161" s="62">
        <v>1077</v>
      </c>
      <c r="C161" s="62">
        <v>1097</v>
      </c>
      <c r="D161" s="23">
        <f t="shared" si="29"/>
        <v>0.0030374134887105235</v>
      </c>
      <c r="E161" s="25"/>
      <c r="F161" s="42"/>
      <c r="G161" s="11" t="s">
        <v>9</v>
      </c>
      <c r="H161" s="90">
        <v>437</v>
      </c>
      <c r="I161" s="90">
        <v>434</v>
      </c>
      <c r="J161" s="23">
        <f t="shared" si="30"/>
        <v>0.004476862712958315</v>
      </c>
      <c r="K161" s="5"/>
    </row>
    <row r="162" spans="1:11" ht="12.75">
      <c r="A162" s="10" t="s">
        <v>10</v>
      </c>
      <c r="B162" s="62">
        <v>1976</v>
      </c>
      <c r="C162" s="62">
        <v>2010</v>
      </c>
      <c r="D162" s="23">
        <f t="shared" si="29"/>
        <v>0.0055728217768727896</v>
      </c>
      <c r="E162" s="25"/>
      <c r="F162" s="42"/>
      <c r="G162" s="11" t="s">
        <v>10</v>
      </c>
      <c r="H162" s="90">
        <v>754</v>
      </c>
      <c r="I162" s="90">
        <v>750</v>
      </c>
      <c r="J162" s="23">
        <f t="shared" si="30"/>
        <v>0.007724380973845697</v>
      </c>
      <c r="K162" s="5"/>
    </row>
    <row r="163" spans="1:11" ht="12.75">
      <c r="A163" s="10" t="s">
        <v>11</v>
      </c>
      <c r="B163" s="62">
        <v>13430</v>
      </c>
      <c r="C163" s="62">
        <v>12336</v>
      </c>
      <c r="D163" s="23">
        <f t="shared" si="29"/>
        <v>0.037876010355972455</v>
      </c>
      <c r="E163" s="25"/>
      <c r="F163" s="42"/>
      <c r="G163" s="11" t="s">
        <v>11</v>
      </c>
      <c r="H163" s="90">
        <v>2605</v>
      </c>
      <c r="I163" s="90">
        <v>2468</v>
      </c>
      <c r="J163" s="23">
        <f t="shared" si="30"/>
        <v>0.02668701914703984</v>
      </c>
      <c r="K163" s="5"/>
    </row>
    <row r="164" spans="1:11" ht="12.75">
      <c r="A164" s="10" t="s">
        <v>12</v>
      </c>
      <c r="B164" s="62">
        <v>14085</v>
      </c>
      <c r="C164" s="62">
        <v>13093</v>
      </c>
      <c r="D164" s="23">
        <f t="shared" si="29"/>
        <v>0.03972327668383261</v>
      </c>
      <c r="E164" s="25"/>
      <c r="F164" s="42"/>
      <c r="G164" s="11" t="s">
        <v>12</v>
      </c>
      <c r="H164" s="90">
        <v>3924</v>
      </c>
      <c r="I164" s="90">
        <v>3593</v>
      </c>
      <c r="J164" s="23">
        <f t="shared" si="30"/>
        <v>0.04019956358271951</v>
      </c>
      <c r="K164" s="5"/>
    </row>
    <row r="165" spans="1:11" ht="12.75">
      <c r="A165" s="10" t="s">
        <v>13</v>
      </c>
      <c r="B165" s="62">
        <v>1002</v>
      </c>
      <c r="C165" s="62">
        <v>1002</v>
      </c>
      <c r="D165" s="23">
        <f t="shared" si="29"/>
        <v>0.002825894443535696</v>
      </c>
      <c r="E165" s="25"/>
      <c r="F165" s="42"/>
      <c r="G165" s="11" t="s">
        <v>13</v>
      </c>
      <c r="H165" s="90">
        <v>375</v>
      </c>
      <c r="I165" s="90">
        <v>357</v>
      </c>
      <c r="J165" s="23">
        <f t="shared" si="30"/>
        <v>0.003841701412721666</v>
      </c>
      <c r="K165" s="5"/>
    </row>
    <row r="166" spans="1:11" ht="12.75">
      <c r="A166" s="10" t="s">
        <v>14</v>
      </c>
      <c r="B166" s="62">
        <v>28292</v>
      </c>
      <c r="C166" s="62">
        <v>27763</v>
      </c>
      <c r="D166" s="23">
        <f t="shared" si="29"/>
        <v>0.07979062434781628</v>
      </c>
      <c r="E166" s="25"/>
      <c r="F166" s="42"/>
      <c r="G166" s="11" t="s">
        <v>14</v>
      </c>
      <c r="H166" s="90">
        <v>5821</v>
      </c>
      <c r="I166" s="90">
        <v>5698</v>
      </c>
      <c r="J166" s="23">
        <f t="shared" si="30"/>
        <v>0.05963345046254085</v>
      </c>
      <c r="K166" s="5"/>
    </row>
    <row r="167" spans="1:11" ht="12.75">
      <c r="A167" s="10" t="s">
        <v>15</v>
      </c>
      <c r="B167" s="62">
        <v>4163</v>
      </c>
      <c r="C167" s="62">
        <v>4144</v>
      </c>
      <c r="D167" s="23">
        <f t="shared" si="29"/>
        <v>0.01174071713417076</v>
      </c>
      <c r="E167" s="25"/>
      <c r="F167" s="42"/>
      <c r="G167" s="11" t="s">
        <v>15</v>
      </c>
      <c r="H167" s="90">
        <v>1467</v>
      </c>
      <c r="I167" s="90">
        <v>1421</v>
      </c>
      <c r="J167" s="23">
        <f t="shared" si="30"/>
        <v>0.015028735926567158</v>
      </c>
      <c r="K167" s="5"/>
    </row>
    <row r="168" spans="1:11" ht="12.75">
      <c r="A168" s="10" t="s">
        <v>16</v>
      </c>
      <c r="B168" s="62">
        <v>2523</v>
      </c>
      <c r="C168" s="62">
        <v>2578</v>
      </c>
      <c r="D168" s="23">
        <f t="shared" si="29"/>
        <v>0.007115500679681199</v>
      </c>
      <c r="E168" s="25"/>
      <c r="F168" s="42"/>
      <c r="G168" s="11" t="s">
        <v>16</v>
      </c>
      <c r="H168" s="90">
        <v>907</v>
      </c>
      <c r="I168" s="90">
        <v>877</v>
      </c>
      <c r="J168" s="23">
        <f t="shared" si="30"/>
        <v>0.009291795150236136</v>
      </c>
      <c r="K168" s="5"/>
    </row>
    <row r="169" spans="1:11" ht="12.75">
      <c r="A169" s="10" t="s">
        <v>17</v>
      </c>
      <c r="B169" s="62">
        <v>3222</v>
      </c>
      <c r="C169" s="62">
        <v>3240</v>
      </c>
      <c r="D169" s="23">
        <f t="shared" si="29"/>
        <v>0.00908685818071059</v>
      </c>
      <c r="E169" s="25"/>
      <c r="F169" s="42"/>
      <c r="G169" s="11" t="s">
        <v>17</v>
      </c>
      <c r="H169" s="90">
        <v>1348</v>
      </c>
      <c r="I169" s="90">
        <v>1298</v>
      </c>
      <c r="J169" s="23">
        <f t="shared" si="30"/>
        <v>0.013809636011596816</v>
      </c>
      <c r="K169" s="5"/>
    </row>
    <row r="170" spans="1:11" ht="12.75">
      <c r="A170" s="10" t="s">
        <v>18</v>
      </c>
      <c r="B170" s="62">
        <v>2485</v>
      </c>
      <c r="C170" s="62">
        <v>2525</v>
      </c>
      <c r="D170" s="23">
        <f t="shared" si="29"/>
        <v>0.0070083310301259525</v>
      </c>
      <c r="E170" s="25"/>
      <c r="F170" s="42"/>
      <c r="G170" s="11" t="s">
        <v>18</v>
      </c>
      <c r="H170" s="90">
        <v>951</v>
      </c>
      <c r="I170" s="90">
        <v>954</v>
      </c>
      <c r="J170" s="23">
        <f t="shared" si="30"/>
        <v>0.009742554782662146</v>
      </c>
      <c r="K170" s="5"/>
    </row>
    <row r="171" spans="1:11" ht="12.75">
      <c r="A171" s="10" t="s">
        <v>19</v>
      </c>
      <c r="B171" s="62">
        <v>3138</v>
      </c>
      <c r="C171" s="62">
        <v>3101</v>
      </c>
      <c r="D171" s="23">
        <f t="shared" si="29"/>
        <v>0.008849956850114785</v>
      </c>
      <c r="E171" s="25"/>
      <c r="F171" s="42"/>
      <c r="G171" s="11" t="s">
        <v>19</v>
      </c>
      <c r="H171" s="90">
        <v>1182</v>
      </c>
      <c r="I171" s="90">
        <v>1178</v>
      </c>
      <c r="J171" s="23">
        <f t="shared" si="30"/>
        <v>0.012109042852898691</v>
      </c>
      <c r="K171" s="5"/>
    </row>
    <row r="172" spans="1:11" ht="12.75">
      <c r="A172" s="10" t="s">
        <v>20</v>
      </c>
      <c r="B172" s="62">
        <v>5147</v>
      </c>
      <c r="C172" s="62">
        <v>5306</v>
      </c>
      <c r="D172" s="23">
        <f t="shared" si="29"/>
        <v>0.014515847006864499</v>
      </c>
      <c r="E172" s="25"/>
      <c r="F172" s="42"/>
      <c r="G172" s="11" t="s">
        <v>20</v>
      </c>
      <c r="H172" s="90">
        <v>1927</v>
      </c>
      <c r="I172" s="90">
        <v>1941</v>
      </c>
      <c r="J172" s="23">
        <f t="shared" si="30"/>
        <v>0.019741222992839067</v>
      </c>
      <c r="K172" s="5"/>
    </row>
    <row r="173" spans="1:11" ht="12.75">
      <c r="A173" s="10" t="s">
        <v>21</v>
      </c>
      <c r="B173" s="62">
        <v>2854</v>
      </c>
      <c r="C173" s="62">
        <v>2898</v>
      </c>
      <c r="D173" s="23">
        <f t="shared" si="29"/>
        <v>0.008049004732386103</v>
      </c>
      <c r="E173" s="25"/>
      <c r="F173" s="42"/>
      <c r="G173" s="11" t="s">
        <v>21</v>
      </c>
      <c r="H173" s="90">
        <v>1203</v>
      </c>
      <c r="I173" s="90">
        <v>1159</v>
      </c>
      <c r="J173" s="23">
        <f t="shared" si="30"/>
        <v>0.012324178132011105</v>
      </c>
      <c r="K173" s="5"/>
    </row>
    <row r="174" spans="1:11" ht="12.75">
      <c r="A174" s="10" t="s">
        <v>22</v>
      </c>
      <c r="B174" s="62">
        <v>10443</v>
      </c>
      <c r="C174" s="62">
        <v>9015</v>
      </c>
      <c r="D174" s="23">
        <f t="shared" si="29"/>
        <v>0.029451911850142988</v>
      </c>
      <c r="E174" s="25"/>
      <c r="F174" s="42"/>
      <c r="G174" s="11" t="s">
        <v>22</v>
      </c>
      <c r="H174" s="90">
        <v>2346</v>
      </c>
      <c r="I174" s="90">
        <v>2245</v>
      </c>
      <c r="J174" s="23">
        <f t="shared" si="30"/>
        <v>0.024033684037986745</v>
      </c>
      <c r="K174" s="5"/>
    </row>
    <row r="175" spans="1:11" ht="12.75">
      <c r="A175" s="10" t="s">
        <v>23</v>
      </c>
      <c r="B175" s="62">
        <v>1604</v>
      </c>
      <c r="C175" s="62">
        <v>1612</v>
      </c>
      <c r="D175" s="23">
        <f t="shared" si="29"/>
        <v>0.004523687312805645</v>
      </c>
      <c r="E175" s="25"/>
      <c r="F175" s="42"/>
      <c r="G175" s="11" t="s">
        <v>23</v>
      </c>
      <c r="H175" s="90">
        <v>606</v>
      </c>
      <c r="I175" s="90">
        <v>597</v>
      </c>
      <c r="J175" s="23">
        <f t="shared" si="30"/>
        <v>0.006208189482958213</v>
      </c>
      <c r="K175" s="5"/>
    </row>
    <row r="176" spans="1:11" ht="12.75">
      <c r="A176" s="10" t="s">
        <v>50</v>
      </c>
      <c r="B176" s="62">
        <v>1803</v>
      </c>
      <c r="C176" s="62">
        <v>1829</v>
      </c>
      <c r="D176" s="23">
        <f t="shared" si="29"/>
        <v>0.005084917846002854</v>
      </c>
      <c r="E176" s="25"/>
      <c r="F176" s="42"/>
      <c r="G176" s="11" t="s">
        <v>50</v>
      </c>
      <c r="H176" s="90">
        <v>652</v>
      </c>
      <c r="I176" s="90">
        <v>673</v>
      </c>
      <c r="J176" s="23">
        <f t="shared" si="30"/>
        <v>0.006679438189585404</v>
      </c>
      <c r="K176" s="5"/>
    </row>
    <row r="177" spans="1:11" ht="12.75">
      <c r="A177" s="10" t="s">
        <v>24</v>
      </c>
      <c r="B177" s="62">
        <v>11693</v>
      </c>
      <c r="C177" s="62">
        <v>11096</v>
      </c>
      <c r="D177" s="23">
        <f t="shared" si="29"/>
        <v>0.03297722926972345</v>
      </c>
      <c r="E177" s="25"/>
      <c r="F177" s="42"/>
      <c r="G177" s="11" t="s">
        <v>24</v>
      </c>
      <c r="H177" s="90">
        <v>3913</v>
      </c>
      <c r="I177" s="90">
        <v>3738</v>
      </c>
      <c r="J177" s="23">
        <f t="shared" si="30"/>
        <v>0.04008687367461301</v>
      </c>
      <c r="K177" s="5"/>
    </row>
    <row r="178" spans="1:11" ht="12.75">
      <c r="A178" s="10" t="s">
        <v>25</v>
      </c>
      <c r="B178" s="62">
        <v>4507</v>
      </c>
      <c r="C178" s="62">
        <v>4376</v>
      </c>
      <c r="D178" s="23">
        <f t="shared" si="29"/>
        <v>0.012710884488039304</v>
      </c>
      <c r="E178" s="25"/>
      <c r="F178" s="42"/>
      <c r="G178" s="11" t="s">
        <v>25</v>
      </c>
      <c r="H178" s="90">
        <v>1572</v>
      </c>
      <c r="I178" s="90">
        <v>1559</v>
      </c>
      <c r="J178" s="23">
        <f t="shared" si="30"/>
        <v>0.016104412322129225</v>
      </c>
      <c r="K178" s="5"/>
    </row>
    <row r="179" spans="1:11" ht="12.75">
      <c r="A179" s="10" t="s">
        <v>26</v>
      </c>
      <c r="B179" s="62">
        <v>36241</v>
      </c>
      <c r="C179" s="62">
        <v>34120</v>
      </c>
      <c r="D179" s="23">
        <f t="shared" si="29"/>
        <v>0.10220882288241233</v>
      </c>
      <c r="E179" s="25"/>
      <c r="F179" s="42"/>
      <c r="G179" s="11" t="s">
        <v>26</v>
      </c>
      <c r="H179" s="90">
        <v>7809</v>
      </c>
      <c r="I179" s="90">
        <v>7572</v>
      </c>
      <c r="J179" s="23">
        <f t="shared" si="30"/>
        <v>0.07999959021851598</v>
      </c>
      <c r="K179" s="5"/>
    </row>
    <row r="180" spans="1:11" ht="12.75">
      <c r="A180" s="10" t="s">
        <v>27</v>
      </c>
      <c r="B180" s="62">
        <v>5289</v>
      </c>
      <c r="C180" s="62">
        <v>5216</v>
      </c>
      <c r="D180" s="23">
        <f t="shared" si="29"/>
        <v>0.014916323065728838</v>
      </c>
      <c r="E180" s="25"/>
      <c r="F180" s="42"/>
      <c r="G180" s="11" t="s">
        <v>27</v>
      </c>
      <c r="H180" s="90">
        <v>1758</v>
      </c>
      <c r="I180" s="90">
        <v>1756</v>
      </c>
      <c r="J180" s="23">
        <f t="shared" si="30"/>
        <v>0.01800989622283917</v>
      </c>
      <c r="K180" s="5"/>
    </row>
    <row r="181" spans="1:11" ht="12.75">
      <c r="A181" s="10" t="s">
        <v>28</v>
      </c>
      <c r="B181" s="62">
        <v>1734</v>
      </c>
      <c r="C181" s="62">
        <v>1619</v>
      </c>
      <c r="D181" s="23">
        <f t="shared" si="29"/>
        <v>0.004890320324442012</v>
      </c>
      <c r="E181" s="25"/>
      <c r="F181" s="42"/>
      <c r="G181" s="11" t="s">
        <v>28</v>
      </c>
      <c r="H181" s="90">
        <v>667</v>
      </c>
      <c r="I181" s="90">
        <v>706</v>
      </c>
      <c r="J181" s="23">
        <f t="shared" si="30"/>
        <v>0.00683310624609427</v>
      </c>
      <c r="K181" s="5"/>
    </row>
    <row r="182" spans="1:11" ht="12.75">
      <c r="A182" s="10" t="s">
        <v>29</v>
      </c>
      <c r="B182" s="62">
        <v>19006</v>
      </c>
      <c r="C182" s="62">
        <v>16992</v>
      </c>
      <c r="D182" s="23">
        <f t="shared" si="29"/>
        <v>0.053601746301236965</v>
      </c>
      <c r="E182" s="25"/>
      <c r="F182" s="42"/>
      <c r="G182" s="11" t="s">
        <v>29</v>
      </c>
      <c r="H182" s="90">
        <v>5340</v>
      </c>
      <c r="I182" s="90">
        <v>5139</v>
      </c>
      <c r="J182" s="23">
        <f t="shared" si="30"/>
        <v>0.054705828117156526</v>
      </c>
      <c r="K182" s="5"/>
    </row>
    <row r="183" spans="1:11" ht="12.75">
      <c r="A183" s="10" t="s">
        <v>30</v>
      </c>
      <c r="B183" s="62">
        <v>1985</v>
      </c>
      <c r="C183" s="62">
        <v>1850</v>
      </c>
      <c r="D183" s="23">
        <f t="shared" si="29"/>
        <v>0.005598204062293769</v>
      </c>
      <c r="E183" s="25"/>
      <c r="F183" s="42"/>
      <c r="G183" s="11" t="s">
        <v>30</v>
      </c>
      <c r="H183" s="90">
        <v>722</v>
      </c>
      <c r="I183" s="90">
        <v>686</v>
      </c>
      <c r="J183" s="23">
        <f t="shared" si="30"/>
        <v>0.007396555786626781</v>
      </c>
      <c r="K183" s="5"/>
    </row>
    <row r="184" spans="1:11" ht="12.75">
      <c r="A184" s="10" t="s">
        <v>31</v>
      </c>
      <c r="B184" s="62">
        <v>4706</v>
      </c>
      <c r="C184" s="62">
        <v>4363</v>
      </c>
      <c r="D184" s="23">
        <f t="shared" si="29"/>
        <v>0.013272115021236512</v>
      </c>
      <c r="E184" s="25"/>
      <c r="F184" s="42"/>
      <c r="G184" s="11" t="s">
        <v>31</v>
      </c>
      <c r="H184" s="90">
        <v>1319</v>
      </c>
      <c r="I184" s="90">
        <v>1304</v>
      </c>
      <c r="J184" s="23">
        <f t="shared" si="30"/>
        <v>0.013512544435679674</v>
      </c>
      <c r="K184" s="5"/>
    </row>
    <row r="185" spans="1:11" ht="12.75">
      <c r="A185" s="10" t="s">
        <v>32</v>
      </c>
      <c r="B185" s="62">
        <v>5207</v>
      </c>
      <c r="C185" s="62">
        <v>4767</v>
      </c>
      <c r="D185" s="23">
        <f t="shared" si="29"/>
        <v>0.01468506224300436</v>
      </c>
      <c r="E185" s="25"/>
      <c r="F185" s="42"/>
      <c r="G185" s="11" t="s">
        <v>32</v>
      </c>
      <c r="H185" s="90">
        <v>1429</v>
      </c>
      <c r="I185" s="90">
        <v>1423</v>
      </c>
      <c r="J185" s="23">
        <f t="shared" si="30"/>
        <v>0.014639443516744696</v>
      </c>
      <c r="K185" s="5"/>
    </row>
    <row r="186" spans="1:11" ht="12.75">
      <c r="A186" s="10" t="s">
        <v>33</v>
      </c>
      <c r="B186" s="62">
        <v>4772</v>
      </c>
      <c r="C186" s="62">
        <v>4939</v>
      </c>
      <c r="D186" s="23">
        <f t="shared" si="29"/>
        <v>0.01345825178099036</v>
      </c>
      <c r="E186" s="25"/>
      <c r="F186" s="42"/>
      <c r="G186" s="11" t="s">
        <v>33</v>
      </c>
      <c r="H186" s="90">
        <v>1526</v>
      </c>
      <c r="I186" s="90">
        <v>1543</v>
      </c>
      <c r="J186" s="23">
        <f t="shared" si="30"/>
        <v>0.015633163615502033</v>
      </c>
      <c r="K186" s="5"/>
    </row>
    <row r="187" spans="1:11" ht="12.75">
      <c r="A187" s="10" t="s">
        <v>35</v>
      </c>
      <c r="B187" s="62">
        <v>1516</v>
      </c>
      <c r="C187" s="62">
        <v>1552</v>
      </c>
      <c r="D187" s="23">
        <f t="shared" si="29"/>
        <v>0.004275504966467181</v>
      </c>
      <c r="E187" s="25"/>
      <c r="F187" s="42"/>
      <c r="G187" s="11" t="s">
        <v>35</v>
      </c>
      <c r="H187" s="90">
        <v>582</v>
      </c>
      <c r="I187" s="90">
        <v>600</v>
      </c>
      <c r="J187" s="23">
        <f t="shared" si="30"/>
        <v>0.005962320592544026</v>
      </c>
      <c r="K187" s="5"/>
    </row>
    <row r="188" spans="1:11" ht="12.75">
      <c r="A188" s="10" t="s">
        <v>36</v>
      </c>
      <c r="B188" s="62">
        <v>20046</v>
      </c>
      <c r="C188" s="62">
        <v>19086</v>
      </c>
      <c r="D188" s="23">
        <f t="shared" si="29"/>
        <v>0.05653481039432791</v>
      </c>
      <c r="E188" s="25"/>
      <c r="F188" s="42"/>
      <c r="G188" s="11" t="s">
        <v>36</v>
      </c>
      <c r="H188" s="90">
        <v>4970</v>
      </c>
      <c r="I188" s="90">
        <v>4919</v>
      </c>
      <c r="J188" s="23">
        <f t="shared" si="30"/>
        <v>0.05091534938993782</v>
      </c>
      <c r="K188" s="5"/>
    </row>
    <row r="189" spans="1:11" ht="12.75">
      <c r="A189" s="10" t="s">
        <v>37</v>
      </c>
      <c r="B189" s="62">
        <v>2777</v>
      </c>
      <c r="C189" s="62">
        <v>2903</v>
      </c>
      <c r="D189" s="23">
        <f t="shared" si="29"/>
        <v>0.007831845179339948</v>
      </c>
      <c r="E189" s="25"/>
      <c r="F189" s="42"/>
      <c r="G189" s="11" t="s">
        <v>37</v>
      </c>
      <c r="H189" s="90">
        <v>1112</v>
      </c>
      <c r="I189" s="90">
        <v>1128</v>
      </c>
      <c r="J189" s="23">
        <f t="shared" si="30"/>
        <v>0.011391925255857313</v>
      </c>
      <c r="K189" s="5"/>
    </row>
    <row r="190" spans="1:11" ht="12.75">
      <c r="A190" s="10" t="s">
        <v>38</v>
      </c>
      <c r="B190" s="62">
        <v>2039</v>
      </c>
      <c r="C190" s="62">
        <v>2134</v>
      </c>
      <c r="D190" s="23">
        <f t="shared" si="29"/>
        <v>0.0057504977748196445</v>
      </c>
      <c r="E190" s="25"/>
      <c r="F190" s="42"/>
      <c r="G190" s="11" t="s">
        <v>38</v>
      </c>
      <c r="H190" s="90">
        <v>968</v>
      </c>
      <c r="I190" s="90">
        <v>1014</v>
      </c>
      <c r="J190" s="23">
        <f t="shared" si="30"/>
        <v>0.009916711913372194</v>
      </c>
      <c r="K190" s="5"/>
    </row>
    <row r="191" spans="1:11" ht="12.75">
      <c r="A191" s="10" t="s">
        <v>34</v>
      </c>
      <c r="B191" s="62">
        <v>471</v>
      </c>
      <c r="C191" s="62">
        <v>472</v>
      </c>
      <c r="D191" s="23">
        <f t="shared" si="29"/>
        <v>0.001328339603697917</v>
      </c>
      <c r="E191" s="25"/>
      <c r="F191" s="42"/>
      <c r="G191" s="11" t="s">
        <v>34</v>
      </c>
      <c r="H191" s="90">
        <v>170</v>
      </c>
      <c r="I191" s="90">
        <v>164</v>
      </c>
      <c r="J191" s="23">
        <f t="shared" si="30"/>
        <v>0.0017415713071004886</v>
      </c>
      <c r="K191" s="5"/>
    </row>
    <row r="192" spans="1:11" ht="12.75">
      <c r="A192" s="10" t="s">
        <v>39</v>
      </c>
      <c r="B192" s="62">
        <v>3007</v>
      </c>
      <c r="C192" s="62">
        <v>2957</v>
      </c>
      <c r="D192" s="23">
        <f t="shared" si="29"/>
        <v>0.008480503584542753</v>
      </c>
      <c r="E192" s="25"/>
      <c r="F192" s="42"/>
      <c r="G192" s="11" t="s">
        <v>39</v>
      </c>
      <c r="H192" s="90">
        <v>971</v>
      </c>
      <c r="I192" s="90">
        <v>959</v>
      </c>
      <c r="J192" s="23">
        <f t="shared" si="30"/>
        <v>0.009947445524673968</v>
      </c>
      <c r="K192" s="5"/>
    </row>
    <row r="193" spans="1:11" ht="12.75">
      <c r="A193" s="10" t="s">
        <v>40</v>
      </c>
      <c r="B193" s="62">
        <v>4957</v>
      </c>
      <c r="C193" s="62">
        <v>4937</v>
      </c>
      <c r="D193" s="23">
        <f t="shared" si="29"/>
        <v>0.013979998759088268</v>
      </c>
      <c r="E193" s="25"/>
      <c r="F193" s="42"/>
      <c r="G193" s="11" t="s">
        <v>40</v>
      </c>
      <c r="H193" s="90">
        <v>1479</v>
      </c>
      <c r="I193" s="90">
        <v>1429</v>
      </c>
      <c r="J193" s="23">
        <f t="shared" si="30"/>
        <v>0.015151670371774251</v>
      </c>
      <c r="K193" s="5"/>
    </row>
    <row r="194" spans="1:11" ht="12.75">
      <c r="A194" s="10" t="s">
        <v>41</v>
      </c>
      <c r="B194" s="62">
        <v>7667</v>
      </c>
      <c r="C194" s="62">
        <v>7395</v>
      </c>
      <c r="D194" s="23">
        <f t="shared" si="29"/>
        <v>0.021622886924738703</v>
      </c>
      <c r="E194" s="25"/>
      <c r="F194" s="42"/>
      <c r="G194" s="11" t="s">
        <v>41</v>
      </c>
      <c r="H194" s="90">
        <v>2741</v>
      </c>
      <c r="I194" s="90">
        <v>2782</v>
      </c>
      <c r="J194" s="23">
        <f t="shared" si="30"/>
        <v>0.028080276192720233</v>
      </c>
      <c r="K194" s="5"/>
    </row>
    <row r="195" spans="1:11" ht="12.75">
      <c r="A195" s="10" t="s">
        <v>42</v>
      </c>
      <c r="B195" s="62">
        <v>7812</v>
      </c>
      <c r="C195" s="62">
        <v>7727</v>
      </c>
      <c r="D195" s="23">
        <f t="shared" si="29"/>
        <v>0.022031823745410038</v>
      </c>
      <c r="E195" s="25"/>
      <c r="F195" s="42"/>
      <c r="G195" s="11" t="s">
        <v>42</v>
      </c>
      <c r="H195" s="90">
        <v>1864</v>
      </c>
      <c r="I195" s="90">
        <v>1789</v>
      </c>
      <c r="J195" s="23">
        <f t="shared" si="30"/>
        <v>0.019095817155501828</v>
      </c>
      <c r="K195" s="5"/>
    </row>
    <row r="196" spans="1:11" ht="12.75">
      <c r="A196" s="10" t="s">
        <v>43</v>
      </c>
      <c r="B196" s="62">
        <v>29155</v>
      </c>
      <c r="C196" s="62">
        <v>27313</v>
      </c>
      <c r="D196" s="23">
        <f t="shared" si="29"/>
        <v>0.08222450349429462</v>
      </c>
      <c r="E196" s="25"/>
      <c r="F196" s="42"/>
      <c r="G196" s="11" t="s">
        <v>43</v>
      </c>
      <c r="H196" s="90">
        <v>6783</v>
      </c>
      <c r="I196" s="90">
        <v>6715</v>
      </c>
      <c r="J196" s="23">
        <f t="shared" si="30"/>
        <v>0.0694886951533095</v>
      </c>
      <c r="K196" s="5"/>
    </row>
    <row r="197" spans="1:11" ht="12.75">
      <c r="A197" s="10" t="s">
        <v>44</v>
      </c>
      <c r="B197" s="62">
        <v>1432</v>
      </c>
      <c r="C197" s="62">
        <v>1447</v>
      </c>
      <c r="D197" s="23">
        <f t="shared" si="29"/>
        <v>0.004038603635871374</v>
      </c>
      <c r="E197" s="25"/>
      <c r="F197" s="42"/>
      <c r="G197" s="11" t="s">
        <v>44</v>
      </c>
      <c r="H197" s="90">
        <v>337</v>
      </c>
      <c r="I197" s="90">
        <v>330</v>
      </c>
      <c r="J197" s="23">
        <f t="shared" si="30"/>
        <v>0.003452409002899204</v>
      </c>
      <c r="K197" s="5"/>
    </row>
    <row r="198" spans="1:11" ht="12.75">
      <c r="A198" s="10" t="s">
        <v>45</v>
      </c>
      <c r="B198" s="62">
        <v>21777</v>
      </c>
      <c r="C198" s="62">
        <v>20960</v>
      </c>
      <c r="D198" s="23">
        <f t="shared" si="29"/>
        <v>0.061416669956962926</v>
      </c>
      <c r="E198" s="25"/>
      <c r="F198" s="42"/>
      <c r="G198" s="11" t="s">
        <v>45</v>
      </c>
      <c r="H198" s="90">
        <v>5850</v>
      </c>
      <c r="I198" s="90">
        <v>5697</v>
      </c>
      <c r="J198" s="23">
        <f t="shared" si="30"/>
        <v>0.05993054203845799</v>
      </c>
      <c r="K198" s="5"/>
    </row>
    <row r="199" spans="1:11" ht="12.75">
      <c r="A199" s="10" t="s">
        <v>46</v>
      </c>
      <c r="B199" s="62">
        <v>9461</v>
      </c>
      <c r="C199" s="62">
        <v>9597</v>
      </c>
      <c r="D199" s="23">
        <f t="shared" si="29"/>
        <v>0.02668242248532058</v>
      </c>
      <c r="E199" s="25"/>
      <c r="F199" s="42"/>
      <c r="G199" s="11" t="s">
        <v>46</v>
      </c>
      <c r="H199" s="90">
        <v>3176</v>
      </c>
      <c r="I199" s="90">
        <v>3182</v>
      </c>
      <c r="J199" s="23">
        <f t="shared" si="30"/>
        <v>0.03253664983147737</v>
      </c>
      <c r="K199" s="5"/>
    </row>
    <row r="200" spans="1:11" ht="12.75">
      <c r="A200" s="10" t="s">
        <v>47</v>
      </c>
      <c r="B200" s="62">
        <v>1923</v>
      </c>
      <c r="C200" s="62">
        <v>1998</v>
      </c>
      <c r="D200" s="23">
        <f t="shared" si="29"/>
        <v>0.005423348318282578</v>
      </c>
      <c r="E200" s="25"/>
      <c r="F200" s="42"/>
      <c r="G200" s="11" t="s">
        <v>47</v>
      </c>
      <c r="H200" s="90">
        <v>752</v>
      </c>
      <c r="I200" s="90">
        <v>764</v>
      </c>
      <c r="J200" s="23">
        <f t="shared" si="30"/>
        <v>0.007703891899644514</v>
      </c>
      <c r="K200" s="5"/>
    </row>
    <row r="201" spans="1:11" ht="12.75">
      <c r="A201" s="10" t="s">
        <v>48</v>
      </c>
      <c r="B201" s="62">
        <v>2711</v>
      </c>
      <c r="C201" s="62">
        <v>2882</v>
      </c>
      <c r="D201" s="23">
        <f t="shared" si="29"/>
        <v>0.0076457084195860996</v>
      </c>
      <c r="E201" s="25"/>
      <c r="F201" s="42"/>
      <c r="G201" s="11" t="s">
        <v>48</v>
      </c>
      <c r="H201" s="90">
        <v>1192</v>
      </c>
      <c r="I201" s="90">
        <v>1207</v>
      </c>
      <c r="J201" s="23">
        <f t="shared" si="30"/>
        <v>0.012211488223904603</v>
      </c>
      <c r="K201" s="5"/>
    </row>
    <row r="202" spans="1:11" ht="12.75">
      <c r="A202" s="10" t="s">
        <v>49</v>
      </c>
      <c r="B202" s="62">
        <v>17434</v>
      </c>
      <c r="C202" s="62">
        <v>15346</v>
      </c>
      <c r="D202" s="23">
        <f t="shared" si="29"/>
        <v>0.049168307114372575</v>
      </c>
      <c r="E202" s="25"/>
      <c r="F202" s="42"/>
      <c r="G202" s="11" t="s">
        <v>49</v>
      </c>
      <c r="H202" s="90">
        <v>3763</v>
      </c>
      <c r="I202" s="90">
        <v>3465</v>
      </c>
      <c r="J202" s="23">
        <f t="shared" si="30"/>
        <v>0.038550193109524344</v>
      </c>
      <c r="K202" s="5"/>
    </row>
    <row r="203" spans="1:11" ht="13.5" thickBot="1">
      <c r="A203" s="72" t="s">
        <v>2</v>
      </c>
      <c r="B203" s="54">
        <f>SUM(B157:B202)</f>
        <v>354578</v>
      </c>
      <c r="C203" s="54">
        <f>SUM(C157:C202)</f>
        <v>339093</v>
      </c>
      <c r="D203" s="71">
        <f>SUM(D157:D202)</f>
        <v>1.0000000000000002</v>
      </c>
      <c r="E203" s="54"/>
      <c r="F203" s="54"/>
      <c r="G203" s="72" t="s">
        <v>2</v>
      </c>
      <c r="H203" s="73">
        <f>SUM(H157:H202)</f>
        <v>97613</v>
      </c>
      <c r="I203" s="73">
        <f>SUM(I157:I202)</f>
        <v>95376</v>
      </c>
      <c r="J203" s="71">
        <f>SUM(J157:J202)</f>
        <v>1</v>
      </c>
      <c r="K203" s="5"/>
    </row>
    <row r="204" ht="13.5" thickTop="1">
      <c r="K204" s="5"/>
    </row>
    <row r="205" spans="1:11" ht="12.75">
      <c r="A205" s="1" t="s">
        <v>181</v>
      </c>
      <c r="B205" s="2"/>
      <c r="C205" s="2"/>
      <c r="D205" s="2"/>
      <c r="E205" s="3"/>
      <c r="F205" s="5"/>
      <c r="G205" s="1" t="s">
        <v>75</v>
      </c>
      <c r="H205" s="2"/>
      <c r="I205" s="2"/>
      <c r="J205" s="3"/>
      <c r="K205" s="5"/>
    </row>
    <row r="206" spans="1:11" ht="12.75">
      <c r="A206" s="4" t="s">
        <v>132</v>
      </c>
      <c r="B206" s="5"/>
      <c r="C206" s="5"/>
      <c r="D206" s="5"/>
      <c r="E206" s="6"/>
      <c r="F206" s="5"/>
      <c r="G206" s="4" t="s">
        <v>185</v>
      </c>
      <c r="H206" s="5"/>
      <c r="I206" s="5"/>
      <c r="J206" s="6"/>
      <c r="K206" s="5"/>
    </row>
    <row r="207" spans="1:11" ht="12.75">
      <c r="A207" s="4" t="s">
        <v>182</v>
      </c>
      <c r="B207" s="5"/>
      <c r="C207" s="5"/>
      <c r="D207" s="5"/>
      <c r="E207" s="6"/>
      <c r="F207" s="5"/>
      <c r="G207" s="7"/>
      <c r="H207" s="8"/>
      <c r="I207" s="8"/>
      <c r="J207" s="9"/>
      <c r="K207" s="5"/>
    </row>
    <row r="208" spans="1:10" ht="12.75">
      <c r="A208" s="4"/>
      <c r="B208" s="5"/>
      <c r="C208" s="5"/>
      <c r="D208" s="5"/>
      <c r="E208" s="6"/>
      <c r="F208" s="5"/>
      <c r="G208" s="13"/>
      <c r="H208" s="44"/>
      <c r="I208" s="44" t="s">
        <v>156</v>
      </c>
      <c r="J208" s="66"/>
    </row>
    <row r="209" spans="1:10" ht="12.75">
      <c r="A209" s="4"/>
      <c r="B209" s="5"/>
      <c r="C209" s="5"/>
      <c r="D209" s="5"/>
      <c r="E209" s="6"/>
      <c r="F209" s="5"/>
      <c r="G209" s="13"/>
      <c r="H209" s="44" t="s">
        <v>183</v>
      </c>
      <c r="I209" s="44" t="s">
        <v>167</v>
      </c>
      <c r="J209" s="44" t="s">
        <v>76</v>
      </c>
    </row>
    <row r="210" spans="1:10" ht="12.75">
      <c r="A210" s="7"/>
      <c r="B210" s="8"/>
      <c r="C210" s="8"/>
      <c r="D210" s="8"/>
      <c r="E210" s="9"/>
      <c r="F210" s="5"/>
      <c r="G210" s="13"/>
      <c r="H210" s="44" t="s">
        <v>3</v>
      </c>
      <c r="I210" s="44" t="s">
        <v>3</v>
      </c>
      <c r="J210" s="44" t="s">
        <v>184</v>
      </c>
    </row>
    <row r="211" spans="1:10" ht="12.75">
      <c r="A211" s="12"/>
      <c r="B211" s="1" t="s">
        <v>56</v>
      </c>
      <c r="C211" s="2"/>
      <c r="D211" s="2"/>
      <c r="E211" s="3"/>
      <c r="F211" s="5"/>
      <c r="G211" s="14" t="s">
        <v>0</v>
      </c>
      <c r="H211" s="14"/>
      <c r="I211" s="14"/>
      <c r="J211" s="14"/>
    </row>
    <row r="212" spans="1:10" ht="12.75">
      <c r="A212" s="13"/>
      <c r="B212" s="4" t="s">
        <v>142</v>
      </c>
      <c r="C212" s="5"/>
      <c r="D212" s="5"/>
      <c r="E212" s="6"/>
      <c r="F212" s="5"/>
      <c r="G212" s="10" t="s">
        <v>5</v>
      </c>
      <c r="H212" s="89">
        <v>48</v>
      </c>
      <c r="I212" s="64">
        <v>53</v>
      </c>
      <c r="J212" s="23">
        <f>H212/$H$258</f>
        <v>0.005327413984461709</v>
      </c>
    </row>
    <row r="213" spans="1:10" ht="12.75">
      <c r="A213" s="13"/>
      <c r="B213" s="7"/>
      <c r="C213" s="8"/>
      <c r="D213" s="8"/>
      <c r="E213" s="9"/>
      <c r="F213" s="5"/>
      <c r="G213" s="10" t="s">
        <v>6</v>
      </c>
      <c r="H213" s="89">
        <v>374</v>
      </c>
      <c r="I213" s="64">
        <v>355</v>
      </c>
      <c r="J213" s="23">
        <f aca="true" t="shared" si="31" ref="J213:J257">H213/$H$258</f>
        <v>0.04150943396226415</v>
      </c>
    </row>
    <row r="214" spans="1:10" ht="12.75">
      <c r="A214" s="13"/>
      <c r="B214" s="66">
        <v>2006</v>
      </c>
      <c r="C214" s="66" t="s">
        <v>166</v>
      </c>
      <c r="D214" s="66"/>
      <c r="E214" s="66">
        <v>2006</v>
      </c>
      <c r="F214" s="5"/>
      <c r="G214" s="10" t="s">
        <v>7</v>
      </c>
      <c r="H214" s="89">
        <v>35</v>
      </c>
      <c r="I214" s="64">
        <v>34</v>
      </c>
      <c r="J214" s="23">
        <f t="shared" si="31"/>
        <v>0.00388457269700333</v>
      </c>
    </row>
    <row r="215" spans="1:10" ht="12.75">
      <c r="A215" s="13"/>
      <c r="B215" s="44" t="s">
        <v>73</v>
      </c>
      <c r="C215" s="44" t="s">
        <v>73</v>
      </c>
      <c r="D215" s="44" t="s">
        <v>133</v>
      </c>
      <c r="E215" s="44" t="s">
        <v>81</v>
      </c>
      <c r="F215" s="5"/>
      <c r="G215" s="10" t="s">
        <v>8</v>
      </c>
      <c r="H215" s="89">
        <v>485</v>
      </c>
      <c r="I215" s="64">
        <v>441</v>
      </c>
      <c r="J215" s="23">
        <f t="shared" si="31"/>
        <v>0.05382907880133185</v>
      </c>
    </row>
    <row r="216" spans="1:10" ht="12.75">
      <c r="A216" s="14"/>
      <c r="B216" s="44" t="s">
        <v>74</v>
      </c>
      <c r="C216" s="44" t="s">
        <v>74</v>
      </c>
      <c r="D216" s="44" t="s">
        <v>82</v>
      </c>
      <c r="E216" s="44" t="s">
        <v>83</v>
      </c>
      <c r="F216" s="5"/>
      <c r="G216" s="10" t="s">
        <v>9</v>
      </c>
      <c r="H216" s="89">
        <v>23</v>
      </c>
      <c r="I216" s="64">
        <v>29</v>
      </c>
      <c r="J216" s="23">
        <f t="shared" si="31"/>
        <v>0.0025527192008879024</v>
      </c>
    </row>
    <row r="217" spans="1:10" ht="12.75">
      <c r="A217" s="11" t="s">
        <v>0</v>
      </c>
      <c r="B217" s="67"/>
      <c r="C217" s="67"/>
      <c r="D217" s="67"/>
      <c r="E217" s="67" t="s">
        <v>84</v>
      </c>
      <c r="F217" s="5"/>
      <c r="G217" s="10" t="s">
        <v>10</v>
      </c>
      <c r="H217" s="89">
        <v>82</v>
      </c>
      <c r="I217" s="64">
        <v>103</v>
      </c>
      <c r="J217" s="23">
        <f t="shared" si="31"/>
        <v>0.009100998890122086</v>
      </c>
    </row>
    <row r="218" spans="1:10" ht="12.75">
      <c r="A218" s="11" t="s">
        <v>5</v>
      </c>
      <c r="B218" s="63">
        <v>23172</v>
      </c>
      <c r="C218" s="63">
        <v>22111</v>
      </c>
      <c r="D218" s="15">
        <f>29767/B218</f>
        <v>1.2846107370964959</v>
      </c>
      <c r="E218" s="23">
        <f>D218/$D$264</f>
        <v>0.02434769008114474</v>
      </c>
      <c r="F218" s="24"/>
      <c r="G218" s="10" t="s">
        <v>11</v>
      </c>
      <c r="H218" s="89">
        <v>219</v>
      </c>
      <c r="I218" s="64">
        <v>227</v>
      </c>
      <c r="J218" s="23">
        <f t="shared" si="31"/>
        <v>0.02430632630410655</v>
      </c>
    </row>
    <row r="219" spans="1:10" ht="12.75">
      <c r="A219" s="11" t="s">
        <v>6</v>
      </c>
      <c r="B219" s="63">
        <v>29912</v>
      </c>
      <c r="C219" s="63">
        <v>28418</v>
      </c>
      <c r="D219" s="15">
        <f aca="true" t="shared" si="32" ref="D219:D263">29767/B219</f>
        <v>0.9951524471783899</v>
      </c>
      <c r="E219" s="23">
        <f aca="true" t="shared" si="33" ref="E219:E263">D219/$D$264</f>
        <v>0.01886148283499217</v>
      </c>
      <c r="F219" s="24"/>
      <c r="G219" s="10" t="s">
        <v>12</v>
      </c>
      <c r="H219" s="89">
        <v>409</v>
      </c>
      <c r="I219" s="64">
        <v>354</v>
      </c>
      <c r="J219" s="23">
        <f t="shared" si="31"/>
        <v>0.04539400665926748</v>
      </c>
    </row>
    <row r="220" spans="1:10" ht="12.75">
      <c r="A220" s="11" t="s">
        <v>7</v>
      </c>
      <c r="B220" s="63">
        <v>22509</v>
      </c>
      <c r="C220" s="63">
        <v>18871</v>
      </c>
      <c r="D220" s="15">
        <f t="shared" si="32"/>
        <v>1.3224487982584743</v>
      </c>
      <c r="E220" s="23">
        <f t="shared" si="33"/>
        <v>0.02506484848550739</v>
      </c>
      <c r="F220" s="24"/>
      <c r="G220" s="10" t="s">
        <v>13</v>
      </c>
      <c r="H220" s="89">
        <v>36</v>
      </c>
      <c r="I220" s="64">
        <v>25</v>
      </c>
      <c r="J220" s="23">
        <f t="shared" si="31"/>
        <v>0.003995560488346282</v>
      </c>
    </row>
    <row r="221" spans="1:10" ht="12.75">
      <c r="A221" s="11" t="s">
        <v>8</v>
      </c>
      <c r="B221" s="63">
        <v>27955</v>
      </c>
      <c r="C221" s="63">
        <v>26968</v>
      </c>
      <c r="D221" s="15">
        <f t="shared" si="32"/>
        <v>1.0648184582364515</v>
      </c>
      <c r="E221" s="23">
        <f t="shared" si="33"/>
        <v>0.02018188783975267</v>
      </c>
      <c r="F221" s="24"/>
      <c r="G221" s="10" t="s">
        <v>14</v>
      </c>
      <c r="H221" s="89">
        <v>492</v>
      </c>
      <c r="I221" s="64">
        <v>500</v>
      </c>
      <c r="J221" s="23">
        <f t="shared" si="31"/>
        <v>0.05460599334073252</v>
      </c>
    </row>
    <row r="222" spans="1:10" ht="12.75">
      <c r="A222" s="11" t="s">
        <v>9</v>
      </c>
      <c r="B222" s="63">
        <v>21991</v>
      </c>
      <c r="C222" s="63">
        <v>20989</v>
      </c>
      <c r="D222" s="15">
        <f t="shared" si="32"/>
        <v>1.3535991996725933</v>
      </c>
      <c r="E222" s="23">
        <f t="shared" si="33"/>
        <v>0.025655253265439763</v>
      </c>
      <c r="F222" s="24"/>
      <c r="G222" s="10" t="s">
        <v>15</v>
      </c>
      <c r="H222" s="89">
        <v>61</v>
      </c>
      <c r="I222" s="64">
        <v>65</v>
      </c>
      <c r="J222" s="23">
        <f t="shared" si="31"/>
        <v>0.006770255271920089</v>
      </c>
    </row>
    <row r="223" spans="1:10" ht="12.75">
      <c r="A223" s="11" t="s">
        <v>10</v>
      </c>
      <c r="B223" s="63">
        <v>21900</v>
      </c>
      <c r="C223" s="63">
        <v>20409</v>
      </c>
      <c r="D223" s="15">
        <f t="shared" si="32"/>
        <v>1.3592237442922375</v>
      </c>
      <c r="E223" s="23">
        <f t="shared" si="33"/>
        <v>0.025761857285857802</v>
      </c>
      <c r="F223" s="24"/>
      <c r="G223" s="10" t="s">
        <v>16</v>
      </c>
      <c r="H223" s="89">
        <v>126</v>
      </c>
      <c r="I223" s="64">
        <v>130</v>
      </c>
      <c r="J223" s="23">
        <f t="shared" si="31"/>
        <v>0.013984461709211986</v>
      </c>
    </row>
    <row r="224" spans="1:10" ht="12.75">
      <c r="A224" s="11" t="s">
        <v>11</v>
      </c>
      <c r="B224" s="63">
        <v>41724</v>
      </c>
      <c r="C224" s="63">
        <v>39308</v>
      </c>
      <c r="D224" s="15">
        <f t="shared" si="32"/>
        <v>0.7134263253762823</v>
      </c>
      <c r="E224" s="23">
        <f t="shared" si="33"/>
        <v>0.013521826156655302</v>
      </c>
      <c r="F224" s="24"/>
      <c r="G224" s="10" t="s">
        <v>17</v>
      </c>
      <c r="H224" s="89">
        <v>81</v>
      </c>
      <c r="I224" s="64">
        <v>81</v>
      </c>
      <c r="J224" s="23">
        <f t="shared" si="31"/>
        <v>0.008990011098779135</v>
      </c>
    </row>
    <row r="225" spans="1:10" ht="12.75">
      <c r="A225" s="11" t="s">
        <v>12</v>
      </c>
      <c r="B225" s="63">
        <v>27069</v>
      </c>
      <c r="C225" s="63">
        <v>27040</v>
      </c>
      <c r="D225" s="15">
        <f t="shared" si="32"/>
        <v>1.099671210609923</v>
      </c>
      <c r="E225" s="23">
        <f t="shared" si="33"/>
        <v>0.0208424646111894</v>
      </c>
      <c r="F225" s="24"/>
      <c r="G225" s="10" t="s">
        <v>18</v>
      </c>
      <c r="H225" s="89">
        <v>106</v>
      </c>
      <c r="I225" s="64">
        <v>118</v>
      </c>
      <c r="J225" s="23">
        <f t="shared" si="31"/>
        <v>0.011764705882352941</v>
      </c>
    </row>
    <row r="226" spans="1:10" ht="12.75">
      <c r="A226" s="11" t="s">
        <v>13</v>
      </c>
      <c r="B226" s="63">
        <v>30810</v>
      </c>
      <c r="C226" s="63">
        <v>28429</v>
      </c>
      <c r="D226" s="15">
        <f t="shared" si="32"/>
        <v>0.9661473547549497</v>
      </c>
      <c r="E226" s="23">
        <f t="shared" si="33"/>
        <v>0.01831173886920759</v>
      </c>
      <c r="F226" s="24"/>
      <c r="G226" s="10" t="s">
        <v>19</v>
      </c>
      <c r="H226" s="89">
        <v>103</v>
      </c>
      <c r="I226" s="64">
        <v>126</v>
      </c>
      <c r="J226" s="23">
        <f t="shared" si="31"/>
        <v>0.011431742508324084</v>
      </c>
    </row>
    <row r="227" spans="1:10" ht="12.75">
      <c r="A227" s="11" t="s">
        <v>14</v>
      </c>
      <c r="B227" s="63">
        <v>36326</v>
      </c>
      <c r="C227" s="63">
        <v>34158</v>
      </c>
      <c r="D227" s="15">
        <f t="shared" si="32"/>
        <v>0.8194406210427793</v>
      </c>
      <c r="E227" s="23">
        <f t="shared" si="33"/>
        <v>0.01553115329406722</v>
      </c>
      <c r="F227" s="24"/>
      <c r="G227" s="10" t="s">
        <v>20</v>
      </c>
      <c r="H227" s="89">
        <v>204</v>
      </c>
      <c r="I227" s="64">
        <v>181</v>
      </c>
      <c r="J227" s="23">
        <f t="shared" si="31"/>
        <v>0.022641509433962263</v>
      </c>
    </row>
    <row r="228" spans="1:10" ht="12.75">
      <c r="A228" s="11" t="s">
        <v>15</v>
      </c>
      <c r="B228" s="63">
        <v>23682</v>
      </c>
      <c r="C228" s="63">
        <v>22651</v>
      </c>
      <c r="D228" s="15">
        <f t="shared" si="32"/>
        <v>1.2569462038679167</v>
      </c>
      <c r="E228" s="23">
        <f t="shared" si="33"/>
        <v>0.023823354216716743</v>
      </c>
      <c r="F228" s="24"/>
      <c r="G228" s="10" t="s">
        <v>21</v>
      </c>
      <c r="H228" s="89">
        <v>106</v>
      </c>
      <c r="I228" s="64">
        <v>97</v>
      </c>
      <c r="J228" s="23">
        <f t="shared" si="31"/>
        <v>0.011764705882352941</v>
      </c>
    </row>
    <row r="229" spans="1:10" ht="12.75">
      <c r="A229" s="11" t="s">
        <v>16</v>
      </c>
      <c r="B229" s="63">
        <v>26310</v>
      </c>
      <c r="C229" s="63">
        <v>24814</v>
      </c>
      <c r="D229" s="15">
        <f t="shared" si="32"/>
        <v>1.1313949068795135</v>
      </c>
      <c r="E229" s="23">
        <f t="shared" si="33"/>
        <v>0.02144373525504697</v>
      </c>
      <c r="F229" s="24"/>
      <c r="G229" s="10" t="s">
        <v>22</v>
      </c>
      <c r="H229" s="89">
        <v>241</v>
      </c>
      <c r="I229" s="64">
        <v>227</v>
      </c>
      <c r="J229" s="23">
        <f t="shared" si="31"/>
        <v>0.026748057713651498</v>
      </c>
    </row>
    <row r="230" spans="1:10" ht="12.75">
      <c r="A230" s="11" t="s">
        <v>17</v>
      </c>
      <c r="B230" s="63">
        <v>23208</v>
      </c>
      <c r="C230" s="63">
        <v>22286</v>
      </c>
      <c r="D230" s="15">
        <f t="shared" si="32"/>
        <v>1.2826180627369872</v>
      </c>
      <c r="E230" s="23">
        <f t="shared" si="33"/>
        <v>0.02430992220614813</v>
      </c>
      <c r="F230" s="24"/>
      <c r="G230" s="10" t="s">
        <v>23</v>
      </c>
      <c r="H230" s="89">
        <v>65</v>
      </c>
      <c r="I230" s="64">
        <v>75</v>
      </c>
      <c r="J230" s="23">
        <f t="shared" si="31"/>
        <v>0.007214206437291898</v>
      </c>
    </row>
    <row r="231" spans="1:10" ht="12.75">
      <c r="A231" s="11" t="s">
        <v>18</v>
      </c>
      <c r="B231" s="63">
        <v>22350</v>
      </c>
      <c r="C231" s="63">
        <v>21266</v>
      </c>
      <c r="D231" s="15">
        <f t="shared" si="32"/>
        <v>1.3318568232662193</v>
      </c>
      <c r="E231" s="23">
        <f t="shared" si="33"/>
        <v>0.025243162172719727</v>
      </c>
      <c r="F231" s="24"/>
      <c r="G231" s="10" t="s">
        <v>50</v>
      </c>
      <c r="H231" s="89">
        <v>28</v>
      </c>
      <c r="I231" s="64">
        <v>32</v>
      </c>
      <c r="J231" s="23">
        <f t="shared" si="31"/>
        <v>0.0031076581576026637</v>
      </c>
    </row>
    <row r="232" spans="1:10" ht="12.75">
      <c r="A232" s="11" t="s">
        <v>19</v>
      </c>
      <c r="B232" s="63">
        <v>24550</v>
      </c>
      <c r="C232" s="63">
        <v>22764</v>
      </c>
      <c r="D232" s="15">
        <f t="shared" si="32"/>
        <v>1.2125050916496944</v>
      </c>
      <c r="E232" s="23">
        <f t="shared" si="33"/>
        <v>0.022981045806936287</v>
      </c>
      <c r="F232" s="24"/>
      <c r="G232" s="10" t="s">
        <v>24</v>
      </c>
      <c r="H232" s="89">
        <v>358</v>
      </c>
      <c r="I232" s="64">
        <v>357</v>
      </c>
      <c r="J232" s="23">
        <f t="shared" si="31"/>
        <v>0.03973362930077692</v>
      </c>
    </row>
    <row r="233" spans="1:10" ht="12.75">
      <c r="A233" s="11" t="s">
        <v>20</v>
      </c>
      <c r="B233" s="63">
        <v>27261</v>
      </c>
      <c r="C233" s="63">
        <v>25745</v>
      </c>
      <c r="D233" s="15">
        <f t="shared" si="32"/>
        <v>1.0919261949304868</v>
      </c>
      <c r="E233" s="23">
        <f t="shared" si="33"/>
        <v>0.02069567053887553</v>
      </c>
      <c r="F233" s="24"/>
      <c r="G233" s="10" t="s">
        <v>25</v>
      </c>
      <c r="H233" s="89">
        <v>148</v>
      </c>
      <c r="I233" s="64">
        <v>131</v>
      </c>
      <c r="J233" s="23">
        <f t="shared" si="31"/>
        <v>0.016426193118756937</v>
      </c>
    </row>
    <row r="234" spans="1:10" ht="12.75">
      <c r="A234" s="11" t="s">
        <v>21</v>
      </c>
      <c r="B234" s="63">
        <v>21916</v>
      </c>
      <c r="C234" s="63">
        <v>20850</v>
      </c>
      <c r="D234" s="15">
        <f t="shared" si="32"/>
        <v>1.3582314290929</v>
      </c>
      <c r="E234" s="23">
        <f t="shared" si="33"/>
        <v>0.025743049578403256</v>
      </c>
      <c r="F234" s="24"/>
      <c r="G234" s="10" t="s">
        <v>26</v>
      </c>
      <c r="H234" s="89">
        <v>911</v>
      </c>
      <c r="I234" s="64">
        <v>926</v>
      </c>
      <c r="J234" s="23">
        <f t="shared" si="31"/>
        <v>0.10110987791342953</v>
      </c>
    </row>
    <row r="235" spans="1:10" ht="12.75">
      <c r="A235" s="11" t="s">
        <v>22</v>
      </c>
      <c r="B235" s="63">
        <v>27408</v>
      </c>
      <c r="C235" s="63">
        <v>26207</v>
      </c>
      <c r="D235" s="15">
        <f t="shared" si="32"/>
        <v>1.0860697606538237</v>
      </c>
      <c r="E235" s="23">
        <f t="shared" si="33"/>
        <v>0.020584671430249776</v>
      </c>
      <c r="F235" s="24"/>
      <c r="G235" s="10" t="s">
        <v>27</v>
      </c>
      <c r="H235" s="89">
        <v>150</v>
      </c>
      <c r="I235" s="64">
        <v>151</v>
      </c>
      <c r="J235" s="23">
        <f t="shared" si="31"/>
        <v>0.016648168701442843</v>
      </c>
    </row>
    <row r="236" spans="1:10" ht="12.75">
      <c r="A236" s="11" t="s">
        <v>23</v>
      </c>
      <c r="B236" s="63">
        <v>24620</v>
      </c>
      <c r="C236" s="63">
        <v>23157</v>
      </c>
      <c r="D236" s="15">
        <f t="shared" si="32"/>
        <v>1.2090576766856214</v>
      </c>
      <c r="E236" s="23">
        <f t="shared" si="33"/>
        <v>0.022915705709191138</v>
      </c>
      <c r="F236" s="24"/>
      <c r="G236" s="10" t="s">
        <v>28</v>
      </c>
      <c r="H236" s="89">
        <v>71</v>
      </c>
      <c r="I236" s="64">
        <v>77</v>
      </c>
      <c r="J236" s="23">
        <f t="shared" si="31"/>
        <v>0.007880133185349612</v>
      </c>
    </row>
    <row r="237" spans="1:10" ht="12.75">
      <c r="A237" s="11" t="s">
        <v>50</v>
      </c>
      <c r="B237" s="63">
        <v>25427</v>
      </c>
      <c r="C237" s="63">
        <v>23926</v>
      </c>
      <c r="D237" s="15">
        <f t="shared" si="32"/>
        <v>1.1706847052345932</v>
      </c>
      <c r="E237" s="23">
        <f t="shared" si="33"/>
        <v>0.022188408957418724</v>
      </c>
      <c r="F237" s="24"/>
      <c r="G237" s="10" t="s">
        <v>29</v>
      </c>
      <c r="H237" s="89">
        <v>352</v>
      </c>
      <c r="I237" s="64">
        <v>338</v>
      </c>
      <c r="J237" s="23">
        <f t="shared" si="31"/>
        <v>0.0390677025527192</v>
      </c>
    </row>
    <row r="238" spans="1:10" ht="12.75">
      <c r="A238" s="11" t="s">
        <v>24</v>
      </c>
      <c r="B238" s="63">
        <v>30334</v>
      </c>
      <c r="C238" s="63">
        <v>28486</v>
      </c>
      <c r="D238" s="15">
        <f t="shared" si="32"/>
        <v>0.9813081031186128</v>
      </c>
      <c r="E238" s="23">
        <f t="shared" si="33"/>
        <v>0.01859908599460295</v>
      </c>
      <c r="F238" s="24"/>
      <c r="G238" s="10" t="s">
        <v>30</v>
      </c>
      <c r="H238" s="89">
        <v>72</v>
      </c>
      <c r="I238" s="64">
        <v>56</v>
      </c>
      <c r="J238" s="23">
        <f t="shared" si="31"/>
        <v>0.007991120976692564</v>
      </c>
    </row>
    <row r="239" spans="1:10" ht="12.75">
      <c r="A239" s="11" t="s">
        <v>25</v>
      </c>
      <c r="B239" s="63">
        <v>32524</v>
      </c>
      <c r="C239" s="63">
        <v>30399</v>
      </c>
      <c r="D239" s="15">
        <f t="shared" si="32"/>
        <v>0.9152318288033452</v>
      </c>
      <c r="E239" s="23">
        <f t="shared" si="33"/>
        <v>0.01734671856353111</v>
      </c>
      <c r="F239" s="24"/>
      <c r="G239" s="10" t="s">
        <v>31</v>
      </c>
      <c r="H239" s="89">
        <v>149</v>
      </c>
      <c r="I239" s="64">
        <v>129</v>
      </c>
      <c r="J239" s="23">
        <f t="shared" si="31"/>
        <v>0.01653718091009989</v>
      </c>
    </row>
    <row r="240" spans="1:10" ht="12.75">
      <c r="A240" s="11" t="s">
        <v>26</v>
      </c>
      <c r="B240" s="63">
        <v>33460</v>
      </c>
      <c r="C240" s="63">
        <v>31759</v>
      </c>
      <c r="D240" s="15">
        <f t="shared" si="32"/>
        <v>0.8896294082486551</v>
      </c>
      <c r="E240" s="23">
        <f t="shared" si="33"/>
        <v>0.016861466663487323</v>
      </c>
      <c r="F240" s="24"/>
      <c r="G240" s="10" t="s">
        <v>32</v>
      </c>
      <c r="H240" s="89">
        <v>152</v>
      </c>
      <c r="I240" s="64">
        <v>143</v>
      </c>
      <c r="J240" s="23">
        <f t="shared" si="31"/>
        <v>0.016870144284128745</v>
      </c>
    </row>
    <row r="241" spans="1:10" ht="12.75">
      <c r="A241" s="11" t="s">
        <v>27</v>
      </c>
      <c r="B241" s="63">
        <v>26529</v>
      </c>
      <c r="C241" s="63">
        <v>25471</v>
      </c>
      <c r="D241" s="15">
        <f t="shared" si="32"/>
        <v>1.1220551095028082</v>
      </c>
      <c r="E241" s="23">
        <f t="shared" si="33"/>
        <v>0.02126671471070473</v>
      </c>
      <c r="F241" s="24"/>
      <c r="G241" s="10" t="s">
        <v>33</v>
      </c>
      <c r="H241" s="89">
        <v>169</v>
      </c>
      <c r="I241" s="64">
        <v>215</v>
      </c>
      <c r="J241" s="23">
        <f t="shared" si="31"/>
        <v>0.018756936736958933</v>
      </c>
    </row>
    <row r="242" spans="1:10" ht="12.75">
      <c r="A242" s="11" t="s">
        <v>28</v>
      </c>
      <c r="B242" s="63">
        <v>22668</v>
      </c>
      <c r="C242" s="63">
        <v>21566</v>
      </c>
      <c r="D242" s="15">
        <f t="shared" si="32"/>
        <v>1.3131727545438503</v>
      </c>
      <c r="E242" s="23">
        <f t="shared" si="33"/>
        <v>0.024889036287289827</v>
      </c>
      <c r="F242" s="24"/>
      <c r="G242" s="10" t="s">
        <v>35</v>
      </c>
      <c r="H242" s="89">
        <v>51</v>
      </c>
      <c r="I242" s="64">
        <v>46</v>
      </c>
      <c r="J242" s="23">
        <f t="shared" si="31"/>
        <v>0.005660377358490566</v>
      </c>
    </row>
    <row r="243" spans="1:10" ht="12.75">
      <c r="A243" s="11" t="s">
        <v>29</v>
      </c>
      <c r="B243" s="63">
        <v>27809</v>
      </c>
      <c r="C243" s="63">
        <v>26789</v>
      </c>
      <c r="D243" s="15">
        <f t="shared" si="32"/>
        <v>1.0704088604408644</v>
      </c>
      <c r="E243" s="23">
        <f t="shared" si="33"/>
        <v>0.020287844746675027</v>
      </c>
      <c r="F243" s="24"/>
      <c r="G243" s="10" t="s">
        <v>36</v>
      </c>
      <c r="H243" s="89">
        <v>417</v>
      </c>
      <c r="I243" s="64">
        <v>431</v>
      </c>
      <c r="J243" s="23">
        <f t="shared" si="31"/>
        <v>0.0462819089900111</v>
      </c>
    </row>
    <row r="244" spans="1:10" ht="12.75">
      <c r="A244" s="11" t="s">
        <v>30</v>
      </c>
      <c r="B244" s="63">
        <v>26247</v>
      </c>
      <c r="C244" s="63">
        <v>23696</v>
      </c>
      <c r="D244" s="15">
        <f t="shared" si="32"/>
        <v>1.1341105650169543</v>
      </c>
      <c r="E244" s="23">
        <f t="shared" si="33"/>
        <v>0.021495206102041597</v>
      </c>
      <c r="F244" s="24"/>
      <c r="G244" s="10" t="s">
        <v>37</v>
      </c>
      <c r="H244" s="89">
        <v>84</v>
      </c>
      <c r="I244" s="64">
        <v>108</v>
      </c>
      <c r="J244" s="23">
        <f t="shared" si="31"/>
        <v>0.009322974472807992</v>
      </c>
    </row>
    <row r="245" spans="1:10" ht="12.75">
      <c r="A245" s="11" t="s">
        <v>31</v>
      </c>
      <c r="B245" s="63">
        <v>30067</v>
      </c>
      <c r="C245" s="63">
        <v>28595</v>
      </c>
      <c r="D245" s="15">
        <f t="shared" si="32"/>
        <v>0.9900222835667011</v>
      </c>
      <c r="E245" s="23">
        <f t="shared" si="33"/>
        <v>0.018764248995918643</v>
      </c>
      <c r="F245" s="24"/>
      <c r="G245" s="10" t="s">
        <v>38</v>
      </c>
      <c r="H245" s="89">
        <v>84</v>
      </c>
      <c r="I245" s="64">
        <v>86</v>
      </c>
      <c r="J245" s="23">
        <f t="shared" si="31"/>
        <v>0.009322974472807992</v>
      </c>
    </row>
    <row r="246" spans="1:10" ht="12.75">
      <c r="A246" s="11" t="s">
        <v>32</v>
      </c>
      <c r="B246" s="63">
        <v>21497</v>
      </c>
      <c r="C246" s="63">
        <v>23560</v>
      </c>
      <c r="D246" s="15">
        <f t="shared" si="32"/>
        <v>1.3847048425361679</v>
      </c>
      <c r="E246" s="23">
        <f t="shared" si="33"/>
        <v>0.026244809720439403</v>
      </c>
      <c r="F246" s="24"/>
      <c r="G246" s="10" t="s">
        <v>34</v>
      </c>
      <c r="H246" s="89">
        <v>11</v>
      </c>
      <c r="I246" s="64">
        <v>12</v>
      </c>
      <c r="J246" s="23">
        <f t="shared" si="31"/>
        <v>0.001220865704772475</v>
      </c>
    </row>
    <row r="247" spans="1:10" ht="12.75">
      <c r="A247" s="11" t="s">
        <v>33</v>
      </c>
      <c r="B247" s="63">
        <v>25155</v>
      </c>
      <c r="C247" s="63">
        <v>24043</v>
      </c>
      <c r="D247" s="15">
        <f t="shared" si="32"/>
        <v>1.1833432717153647</v>
      </c>
      <c r="E247" s="23">
        <f t="shared" si="33"/>
        <v>0.022428331328176735</v>
      </c>
      <c r="F247" s="24"/>
      <c r="G247" s="10" t="s">
        <v>39</v>
      </c>
      <c r="H247" s="89">
        <v>82</v>
      </c>
      <c r="I247" s="64">
        <v>91</v>
      </c>
      <c r="J247" s="23">
        <f t="shared" si="31"/>
        <v>0.009100998890122086</v>
      </c>
    </row>
    <row r="248" spans="1:10" ht="12.75">
      <c r="A248" s="11" t="s">
        <v>35</v>
      </c>
      <c r="B248" s="63">
        <v>21601</v>
      </c>
      <c r="C248" s="63">
        <v>20307</v>
      </c>
      <c r="D248" s="15">
        <f t="shared" si="32"/>
        <v>1.378038053793806</v>
      </c>
      <c r="E248" s="23">
        <f t="shared" si="33"/>
        <v>0.0261184516716951</v>
      </c>
      <c r="F248" s="24"/>
      <c r="G248" s="10" t="s">
        <v>40</v>
      </c>
      <c r="H248" s="89">
        <v>177</v>
      </c>
      <c r="I248" s="64">
        <v>154</v>
      </c>
      <c r="J248" s="23">
        <f t="shared" si="31"/>
        <v>0.019644839067702553</v>
      </c>
    </row>
    <row r="249" spans="1:10" ht="12.75">
      <c r="A249" s="11" t="s">
        <v>36</v>
      </c>
      <c r="B249" s="63">
        <v>33645</v>
      </c>
      <c r="C249" s="63">
        <v>31575</v>
      </c>
      <c r="D249" s="15">
        <f t="shared" si="32"/>
        <v>0.8847377024817952</v>
      </c>
      <c r="E249" s="23">
        <f t="shared" si="33"/>
        <v>0.016768752401851265</v>
      </c>
      <c r="F249" s="24"/>
      <c r="G249" s="10" t="s">
        <v>41</v>
      </c>
      <c r="H249" s="89">
        <v>215</v>
      </c>
      <c r="I249" s="64">
        <v>181</v>
      </c>
      <c r="J249" s="23">
        <f t="shared" si="31"/>
        <v>0.02386237513873474</v>
      </c>
    </row>
    <row r="250" spans="1:10" ht="12.75">
      <c r="A250" s="11" t="s">
        <v>37</v>
      </c>
      <c r="B250" s="63">
        <v>21608</v>
      </c>
      <c r="C250" s="63">
        <v>20485</v>
      </c>
      <c r="D250" s="15">
        <f t="shared" si="32"/>
        <v>1.377591632728619</v>
      </c>
      <c r="E250" s="23">
        <f t="shared" si="33"/>
        <v>0.02610999049242345</v>
      </c>
      <c r="F250" s="24"/>
      <c r="G250" s="10" t="s">
        <v>42</v>
      </c>
      <c r="H250" s="89">
        <v>240</v>
      </c>
      <c r="I250" s="64">
        <v>244</v>
      </c>
      <c r="J250" s="23">
        <f t="shared" si="31"/>
        <v>0.026637069922308545</v>
      </c>
    </row>
    <row r="251" spans="1:10" ht="12.75">
      <c r="A251" s="11" t="s">
        <v>38</v>
      </c>
      <c r="B251" s="63">
        <v>20661</v>
      </c>
      <c r="C251" s="63">
        <v>20643</v>
      </c>
      <c r="D251" s="15">
        <f t="shared" si="32"/>
        <v>1.4407337495764967</v>
      </c>
      <c r="E251" s="23">
        <f t="shared" si="33"/>
        <v>0.02730674577998576</v>
      </c>
      <c r="F251" s="24"/>
      <c r="G251" s="10" t="s">
        <v>43</v>
      </c>
      <c r="H251" s="89">
        <v>453</v>
      </c>
      <c r="I251" s="64">
        <v>480</v>
      </c>
      <c r="J251" s="23">
        <f t="shared" si="31"/>
        <v>0.05027746947835738</v>
      </c>
    </row>
    <row r="252" spans="1:10" ht="12.75">
      <c r="A252" s="11" t="s">
        <v>34</v>
      </c>
      <c r="B252" s="63">
        <v>21610</v>
      </c>
      <c r="C252" s="63">
        <v>20299</v>
      </c>
      <c r="D252" s="15">
        <f t="shared" si="32"/>
        <v>1.3774641369736234</v>
      </c>
      <c r="E252" s="23">
        <f t="shared" si="33"/>
        <v>0.026107574019448673</v>
      </c>
      <c r="F252" s="24"/>
      <c r="G252" s="10" t="s">
        <v>44</v>
      </c>
      <c r="H252" s="89">
        <v>28</v>
      </c>
      <c r="I252" s="64">
        <v>38</v>
      </c>
      <c r="J252" s="23">
        <f t="shared" si="31"/>
        <v>0.0031076581576026637</v>
      </c>
    </row>
    <row r="253" spans="1:10" ht="12.75">
      <c r="A253" s="11" t="s">
        <v>39</v>
      </c>
      <c r="B253" s="63">
        <v>25160</v>
      </c>
      <c r="C253" s="63">
        <v>23901</v>
      </c>
      <c r="D253" s="15">
        <f t="shared" si="32"/>
        <v>1.183108108108108</v>
      </c>
      <c r="E253" s="23">
        <f t="shared" si="33"/>
        <v>0.022423874187610725</v>
      </c>
      <c r="F253" s="24"/>
      <c r="G253" s="10" t="s">
        <v>45</v>
      </c>
      <c r="H253" s="89">
        <v>454</v>
      </c>
      <c r="I253" s="64">
        <v>451</v>
      </c>
      <c r="J253" s="23">
        <f t="shared" si="31"/>
        <v>0.050388457269700336</v>
      </c>
    </row>
    <row r="254" spans="1:10" ht="12.75">
      <c r="A254" s="11" t="s">
        <v>40</v>
      </c>
      <c r="B254" s="63">
        <v>29715</v>
      </c>
      <c r="C254" s="63">
        <v>28561</v>
      </c>
      <c r="D254" s="15">
        <f t="shared" si="32"/>
        <v>1.0017499579337035</v>
      </c>
      <c r="E254" s="23">
        <f t="shared" si="33"/>
        <v>0.018986527833090554</v>
      </c>
      <c r="F254" s="24"/>
      <c r="G254" s="10" t="s">
        <v>46</v>
      </c>
      <c r="H254" s="89">
        <v>321</v>
      </c>
      <c r="I254" s="64">
        <v>357</v>
      </c>
      <c r="J254" s="23">
        <f t="shared" si="31"/>
        <v>0.03562708102108768</v>
      </c>
    </row>
    <row r="255" spans="1:10" ht="12.75">
      <c r="A255" s="11" t="s">
        <v>41</v>
      </c>
      <c r="B255" s="63">
        <v>25528</v>
      </c>
      <c r="C255" s="63">
        <v>24002</v>
      </c>
      <c r="D255" s="15">
        <f t="shared" si="32"/>
        <v>1.1660529614540895</v>
      </c>
      <c r="E255" s="23">
        <f t="shared" si="33"/>
        <v>0.022100621848961367</v>
      </c>
      <c r="F255" s="24"/>
      <c r="G255" s="10" t="s">
        <v>47</v>
      </c>
      <c r="H255" s="89">
        <v>57</v>
      </c>
      <c r="I255" s="64">
        <v>68</v>
      </c>
      <c r="J255" s="23">
        <f t="shared" si="31"/>
        <v>0.006326304106548279</v>
      </c>
    </row>
    <row r="256" spans="1:10" ht="12.75">
      <c r="A256" s="11" t="s">
        <v>42</v>
      </c>
      <c r="B256" s="63">
        <v>25591</v>
      </c>
      <c r="C256" s="63">
        <v>24572</v>
      </c>
      <c r="D256" s="15">
        <f t="shared" si="32"/>
        <v>1.1631823688015317</v>
      </c>
      <c r="E256" s="23">
        <f t="shared" si="33"/>
        <v>0.022046214472286576</v>
      </c>
      <c r="F256" s="24"/>
      <c r="G256" s="10" t="s">
        <v>48</v>
      </c>
      <c r="H256" s="89">
        <v>119</v>
      </c>
      <c r="I256" s="64">
        <v>122</v>
      </c>
      <c r="J256" s="23">
        <f t="shared" si="31"/>
        <v>0.013207547169811321</v>
      </c>
    </row>
    <row r="257" spans="1:10" ht="12.75">
      <c r="A257" s="11" t="s">
        <v>43</v>
      </c>
      <c r="B257" s="63">
        <v>33157</v>
      </c>
      <c r="C257" s="63">
        <v>31518</v>
      </c>
      <c r="D257" s="15">
        <f t="shared" si="32"/>
        <v>0.8977591458817142</v>
      </c>
      <c r="E257" s="23">
        <f t="shared" si="33"/>
        <v>0.017015552509584274</v>
      </c>
      <c r="F257" s="24"/>
      <c r="G257" s="10" t="s">
        <v>49</v>
      </c>
      <c r="H257" s="89">
        <v>361</v>
      </c>
      <c r="I257" s="64">
        <v>338</v>
      </c>
      <c r="J257" s="23">
        <f t="shared" si="31"/>
        <v>0.04006659267480577</v>
      </c>
    </row>
    <row r="258" spans="1:10" ht="13.5" thickBot="1">
      <c r="A258" s="11" t="s">
        <v>44</v>
      </c>
      <c r="B258" s="63">
        <v>27603</v>
      </c>
      <c r="C258" s="63">
        <v>25667</v>
      </c>
      <c r="D258" s="15">
        <f t="shared" si="32"/>
        <v>1.078397275658443</v>
      </c>
      <c r="E258" s="23">
        <f t="shared" si="33"/>
        <v>0.020439252058119983</v>
      </c>
      <c r="F258" s="24"/>
      <c r="G258" s="72" t="s">
        <v>2</v>
      </c>
      <c r="H258" s="74">
        <f>SUM(H212:H257)</f>
        <v>9010</v>
      </c>
      <c r="I258" s="74">
        <f>SUM(I212:I257)</f>
        <v>8983</v>
      </c>
      <c r="J258" s="71">
        <f>SUM(J212:J257)</f>
        <v>0.9999999999999997</v>
      </c>
    </row>
    <row r="259" spans="1:6" ht="13.5" thickTop="1">
      <c r="A259" s="11" t="s">
        <v>45</v>
      </c>
      <c r="B259" s="63">
        <v>28261</v>
      </c>
      <c r="C259" s="63">
        <v>26656</v>
      </c>
      <c r="D259" s="15">
        <f t="shared" si="32"/>
        <v>1.0532889848200702</v>
      </c>
      <c r="E259" s="23">
        <f t="shared" si="33"/>
        <v>0.01996336557659976</v>
      </c>
      <c r="F259" s="24"/>
    </row>
    <row r="260" spans="1:6" ht="12.75">
      <c r="A260" s="11" t="s">
        <v>46</v>
      </c>
      <c r="B260" s="63">
        <v>26242</v>
      </c>
      <c r="C260" s="63">
        <v>25042</v>
      </c>
      <c r="D260" s="15">
        <f t="shared" si="32"/>
        <v>1.1343266519320174</v>
      </c>
      <c r="E260" s="23">
        <f t="shared" si="33"/>
        <v>0.02149930167518809</v>
      </c>
      <c r="F260" s="24"/>
    </row>
    <row r="261" spans="1:6" ht="12.75">
      <c r="A261" s="11" t="s">
        <v>47</v>
      </c>
      <c r="B261" s="63">
        <v>25320</v>
      </c>
      <c r="C261" s="63">
        <v>24396</v>
      </c>
      <c r="D261" s="15">
        <f t="shared" si="32"/>
        <v>1.1756319115323854</v>
      </c>
      <c r="E261" s="23">
        <f t="shared" si="33"/>
        <v>0.022282175140611604</v>
      </c>
      <c r="F261" s="24"/>
    </row>
    <row r="262" spans="1:6" ht="12.75">
      <c r="A262" s="11" t="s">
        <v>48</v>
      </c>
      <c r="B262" s="63">
        <v>21038</v>
      </c>
      <c r="C262" s="63">
        <v>20005</v>
      </c>
      <c r="D262" s="15">
        <f t="shared" si="32"/>
        <v>1.4149158665272363</v>
      </c>
      <c r="E262" s="23">
        <f t="shared" si="33"/>
        <v>0.02681741014166203</v>
      </c>
      <c r="F262" s="24"/>
    </row>
    <row r="263" spans="1:6" ht="12.75">
      <c r="A263" s="11" t="s">
        <v>49</v>
      </c>
      <c r="B263" s="63">
        <v>31657</v>
      </c>
      <c r="C263" s="63">
        <v>29904</v>
      </c>
      <c r="D263" s="15">
        <f t="shared" si="32"/>
        <v>0.9402975645196955</v>
      </c>
      <c r="E263" s="23">
        <f t="shared" si="33"/>
        <v>0.017821798482493156</v>
      </c>
      <c r="F263" s="24"/>
    </row>
    <row r="264" spans="1:6" ht="13.5" thickBot="1">
      <c r="A264" s="68" t="s">
        <v>175</v>
      </c>
      <c r="B264" s="69">
        <v>29767</v>
      </c>
      <c r="C264" s="69">
        <v>28285</v>
      </c>
      <c r="D264" s="70">
        <f>SUM(D218:D263)</f>
        <v>52.76109285173299</v>
      </c>
      <c r="E264" s="71">
        <f>SUM(E218:E263)</f>
        <v>1</v>
      </c>
      <c r="F264" s="24"/>
    </row>
    <row r="265" ht="13.5" thickTop="1"/>
    <row r="266" spans="1:10" ht="12.75">
      <c r="A266" s="1" t="s">
        <v>80</v>
      </c>
      <c r="B266" s="2"/>
      <c r="C266" s="2"/>
      <c r="D266" s="3"/>
      <c r="G266" s="1" t="s">
        <v>79</v>
      </c>
      <c r="H266" s="2"/>
      <c r="I266" s="2"/>
      <c r="J266" s="3"/>
    </row>
    <row r="267" spans="1:10" ht="12.75">
      <c r="A267" s="4" t="s">
        <v>186</v>
      </c>
      <c r="B267" s="5"/>
      <c r="C267" s="5"/>
      <c r="D267" s="6"/>
      <c r="G267" s="4" t="s">
        <v>188</v>
      </c>
      <c r="H267" s="5"/>
      <c r="I267" s="5"/>
      <c r="J267" s="6"/>
    </row>
    <row r="268" spans="1:10" ht="12.75">
      <c r="A268" s="7" t="s">
        <v>78</v>
      </c>
      <c r="B268" s="8"/>
      <c r="C268" s="8"/>
      <c r="D268" s="9"/>
      <c r="G268" s="7" t="s">
        <v>189</v>
      </c>
      <c r="H268" s="8"/>
      <c r="I268" s="8"/>
      <c r="J268" s="9"/>
    </row>
    <row r="269" spans="1:10" ht="12.75">
      <c r="A269" s="12"/>
      <c r="B269" s="13"/>
      <c r="C269" s="12"/>
      <c r="D269" s="12"/>
      <c r="G269" s="12"/>
      <c r="H269" s="66"/>
      <c r="I269" s="66" t="s">
        <v>156</v>
      </c>
      <c r="J269" s="66"/>
    </row>
    <row r="270" spans="1:10" ht="12.75">
      <c r="A270" s="13"/>
      <c r="B270" s="44">
        <v>2006</v>
      </c>
      <c r="C270" s="44">
        <v>2005</v>
      </c>
      <c r="D270" s="44" t="s">
        <v>76</v>
      </c>
      <c r="G270" s="13"/>
      <c r="H270" s="44">
        <v>2006</v>
      </c>
      <c r="I270" s="44">
        <v>2005</v>
      </c>
      <c r="J270" s="44" t="s">
        <v>76</v>
      </c>
    </row>
    <row r="271" spans="1:10" ht="12.75">
      <c r="A271" s="13"/>
      <c r="B271" s="44" t="s">
        <v>3</v>
      </c>
      <c r="C271" s="44" t="s">
        <v>3</v>
      </c>
      <c r="D271" s="44" t="s">
        <v>187</v>
      </c>
      <c r="G271" s="13"/>
      <c r="H271" s="44" t="s">
        <v>3</v>
      </c>
      <c r="I271" s="44" t="s">
        <v>3</v>
      </c>
      <c r="J271" s="44" t="s">
        <v>187</v>
      </c>
    </row>
    <row r="272" spans="1:10" ht="12.75">
      <c r="A272" s="14" t="s">
        <v>0</v>
      </c>
      <c r="B272" s="14"/>
      <c r="C272" s="14"/>
      <c r="D272" s="14"/>
      <c r="G272" s="14" t="s">
        <v>0</v>
      </c>
      <c r="H272" s="14"/>
      <c r="I272" s="14"/>
      <c r="J272" s="14"/>
    </row>
    <row r="273" spans="1:10" ht="12.75">
      <c r="A273" s="11" t="s">
        <v>5</v>
      </c>
      <c r="B273" s="25">
        <v>46</v>
      </c>
      <c r="C273" s="25">
        <v>29</v>
      </c>
      <c r="D273" s="23">
        <f aca="true" t="shared" si="34" ref="D273:D318">B273/$B$319</f>
        <v>0.007288860719378862</v>
      </c>
      <c r="G273" s="11" t="s">
        <v>5</v>
      </c>
      <c r="H273" s="65">
        <v>73</v>
      </c>
      <c r="I273" s="65">
        <v>58</v>
      </c>
      <c r="J273" s="23">
        <f aca="true" t="shared" si="35" ref="J273:J318">H273/$H$319</f>
        <v>0.004906903273509444</v>
      </c>
    </row>
    <row r="274" spans="1:10" ht="12.75">
      <c r="A274" s="11" t="s">
        <v>6</v>
      </c>
      <c r="B274" s="25">
        <v>217</v>
      </c>
      <c r="C274" s="25">
        <v>170</v>
      </c>
      <c r="D274" s="23">
        <f t="shared" si="34"/>
        <v>0.03438440817620028</v>
      </c>
      <c r="G274" s="11" t="s">
        <v>6</v>
      </c>
      <c r="H274" s="65">
        <v>567</v>
      </c>
      <c r="I274" s="65">
        <v>459</v>
      </c>
      <c r="J274" s="23">
        <f t="shared" si="35"/>
        <v>0.038112522686025406</v>
      </c>
    </row>
    <row r="275" spans="1:10" ht="12.75">
      <c r="A275" s="11" t="s">
        <v>7</v>
      </c>
      <c r="B275" s="25">
        <v>18</v>
      </c>
      <c r="C275" s="25">
        <v>20</v>
      </c>
      <c r="D275" s="23">
        <f t="shared" si="34"/>
        <v>0.0028521628901917286</v>
      </c>
      <c r="G275" s="11" t="s">
        <v>7</v>
      </c>
      <c r="H275" s="65">
        <v>61</v>
      </c>
      <c r="I275" s="65">
        <v>56</v>
      </c>
      <c r="J275" s="23">
        <f t="shared" si="35"/>
        <v>0.004100289036768166</v>
      </c>
    </row>
    <row r="276" spans="1:10" ht="12.75">
      <c r="A276" s="11" t="s">
        <v>8</v>
      </c>
      <c r="B276" s="25">
        <v>252</v>
      </c>
      <c r="C276" s="25">
        <v>202</v>
      </c>
      <c r="D276" s="23">
        <f t="shared" si="34"/>
        <v>0.0399302804626842</v>
      </c>
      <c r="G276" s="11" t="s">
        <v>8</v>
      </c>
      <c r="H276" s="65">
        <v>576</v>
      </c>
      <c r="I276" s="65">
        <v>546</v>
      </c>
      <c r="J276" s="23">
        <f t="shared" si="35"/>
        <v>0.03871748336358137</v>
      </c>
    </row>
    <row r="277" spans="1:10" ht="12.75">
      <c r="A277" s="11" t="s">
        <v>9</v>
      </c>
      <c r="B277" s="25">
        <v>34</v>
      </c>
      <c r="C277" s="25">
        <v>21</v>
      </c>
      <c r="D277" s="23">
        <f t="shared" si="34"/>
        <v>0.005387418792584376</v>
      </c>
      <c r="G277" s="11" t="s">
        <v>9</v>
      </c>
      <c r="H277" s="65">
        <v>65</v>
      </c>
      <c r="I277" s="65">
        <v>49</v>
      </c>
      <c r="J277" s="23">
        <f t="shared" si="35"/>
        <v>0.0043691604490152585</v>
      </c>
    </row>
    <row r="278" spans="1:10" ht="12.75">
      <c r="A278" s="11" t="s">
        <v>10</v>
      </c>
      <c r="B278" s="25">
        <v>40</v>
      </c>
      <c r="C278" s="25">
        <v>44</v>
      </c>
      <c r="D278" s="23">
        <f t="shared" si="34"/>
        <v>0.00633813975598162</v>
      </c>
      <c r="G278" s="11" t="s">
        <v>10</v>
      </c>
      <c r="H278" s="65">
        <v>81</v>
      </c>
      <c r="I278" s="65">
        <v>93</v>
      </c>
      <c r="J278" s="23">
        <f t="shared" si="35"/>
        <v>0.0054446460980036296</v>
      </c>
    </row>
    <row r="279" spans="1:10" ht="12.75">
      <c r="A279" s="11" t="s">
        <v>11</v>
      </c>
      <c r="B279" s="25">
        <v>187</v>
      </c>
      <c r="C279" s="25">
        <v>220</v>
      </c>
      <c r="D279" s="23">
        <f t="shared" si="34"/>
        <v>0.029630803359214072</v>
      </c>
      <c r="G279" s="11" t="s">
        <v>11</v>
      </c>
      <c r="H279" s="65">
        <v>557</v>
      </c>
      <c r="I279" s="65">
        <v>486</v>
      </c>
      <c r="J279" s="23">
        <f t="shared" si="35"/>
        <v>0.03744034415540767</v>
      </c>
    </row>
    <row r="280" spans="1:10" ht="12.75">
      <c r="A280" s="11" t="s">
        <v>12</v>
      </c>
      <c r="B280" s="25">
        <v>231</v>
      </c>
      <c r="C280" s="25">
        <v>212</v>
      </c>
      <c r="D280" s="23">
        <f t="shared" si="34"/>
        <v>0.03660275709079385</v>
      </c>
      <c r="G280" s="11" t="s">
        <v>12</v>
      </c>
      <c r="H280" s="65">
        <v>471</v>
      </c>
      <c r="I280" s="65">
        <v>421</v>
      </c>
      <c r="J280" s="23">
        <f t="shared" si="35"/>
        <v>0.03165960879209518</v>
      </c>
    </row>
    <row r="281" spans="1:10" ht="12.75">
      <c r="A281" s="11" t="s">
        <v>13</v>
      </c>
      <c r="B281" s="25">
        <v>23</v>
      </c>
      <c r="C281" s="25">
        <v>18</v>
      </c>
      <c r="D281" s="23">
        <f t="shared" si="34"/>
        <v>0.003644430359689431</v>
      </c>
      <c r="G281" s="11" t="s">
        <v>13</v>
      </c>
      <c r="H281" s="65">
        <v>29</v>
      </c>
      <c r="I281" s="65">
        <v>25</v>
      </c>
      <c r="J281" s="23">
        <f t="shared" si="35"/>
        <v>0.001949317738791423</v>
      </c>
    </row>
    <row r="282" spans="1:10" ht="12.75">
      <c r="A282" s="11" t="s">
        <v>14</v>
      </c>
      <c r="B282" s="25">
        <v>543</v>
      </c>
      <c r="C282" s="25">
        <v>480</v>
      </c>
      <c r="D282" s="23">
        <f t="shared" si="34"/>
        <v>0.08604024718745049</v>
      </c>
      <c r="G282" s="11" t="s">
        <v>14</v>
      </c>
      <c r="H282" s="65">
        <v>1114</v>
      </c>
      <c r="I282" s="65">
        <v>1053</v>
      </c>
      <c r="J282" s="23">
        <f t="shared" si="35"/>
        <v>0.07488068831081535</v>
      </c>
    </row>
    <row r="283" spans="1:10" ht="12.75">
      <c r="A283" s="11" t="s">
        <v>15</v>
      </c>
      <c r="B283" s="25">
        <v>68</v>
      </c>
      <c r="C283" s="25">
        <v>95</v>
      </c>
      <c r="D283" s="23">
        <f t="shared" si="34"/>
        <v>0.010774837585168753</v>
      </c>
      <c r="G283" s="11" t="s">
        <v>15</v>
      </c>
      <c r="H283" s="65">
        <v>233</v>
      </c>
      <c r="I283" s="65">
        <v>227</v>
      </c>
      <c r="J283" s="23">
        <f t="shared" si="35"/>
        <v>0.01566175976339316</v>
      </c>
    </row>
    <row r="284" spans="1:10" ht="12.75">
      <c r="A284" s="11" t="s">
        <v>16</v>
      </c>
      <c r="B284" s="25">
        <v>59</v>
      </c>
      <c r="C284" s="25">
        <v>43</v>
      </c>
      <c r="D284" s="23">
        <f t="shared" si="34"/>
        <v>0.009348756140072889</v>
      </c>
      <c r="G284" s="11" t="s">
        <v>16</v>
      </c>
      <c r="H284" s="65">
        <v>171</v>
      </c>
      <c r="I284" s="65">
        <v>131</v>
      </c>
      <c r="J284" s="23">
        <f t="shared" si="35"/>
        <v>0.011494252873563218</v>
      </c>
    </row>
    <row r="285" spans="1:10" ht="12.75">
      <c r="A285" s="11" t="s">
        <v>17</v>
      </c>
      <c r="B285" s="25">
        <v>77</v>
      </c>
      <c r="C285" s="25">
        <v>68</v>
      </c>
      <c r="D285" s="23">
        <f t="shared" si="34"/>
        <v>0.012200919030264617</v>
      </c>
      <c r="G285" s="11" t="s">
        <v>17</v>
      </c>
      <c r="H285" s="65">
        <v>187</v>
      </c>
      <c r="I285" s="65">
        <v>153</v>
      </c>
      <c r="J285" s="23">
        <f t="shared" si="35"/>
        <v>0.01256973852255159</v>
      </c>
    </row>
    <row r="286" spans="1:10" ht="12.75">
      <c r="A286" s="11" t="s">
        <v>18</v>
      </c>
      <c r="B286" s="25">
        <v>53</v>
      </c>
      <c r="C286" s="25">
        <v>49</v>
      </c>
      <c r="D286" s="23">
        <f t="shared" si="34"/>
        <v>0.008398035176675646</v>
      </c>
      <c r="G286" s="11" t="s">
        <v>18</v>
      </c>
      <c r="H286" s="65">
        <v>108</v>
      </c>
      <c r="I286" s="65">
        <v>94</v>
      </c>
      <c r="J286" s="23">
        <f t="shared" si="35"/>
        <v>0.007259528130671506</v>
      </c>
    </row>
    <row r="287" spans="1:10" ht="12.75">
      <c r="A287" s="11" t="s">
        <v>19</v>
      </c>
      <c r="B287" s="25">
        <v>57</v>
      </c>
      <c r="C287" s="25">
        <v>68</v>
      </c>
      <c r="D287" s="23">
        <f t="shared" si="34"/>
        <v>0.009031849152273808</v>
      </c>
      <c r="G287" s="11" t="s">
        <v>19</v>
      </c>
      <c r="H287" s="65">
        <v>179</v>
      </c>
      <c r="I287" s="65">
        <v>149</v>
      </c>
      <c r="J287" s="23">
        <f t="shared" si="35"/>
        <v>0.012031995698057404</v>
      </c>
    </row>
    <row r="288" spans="1:10" ht="12.75">
      <c r="A288" s="11" t="s">
        <v>20</v>
      </c>
      <c r="B288" s="25">
        <v>101</v>
      </c>
      <c r="C288" s="25">
        <v>107</v>
      </c>
      <c r="D288" s="23">
        <f t="shared" si="34"/>
        <v>0.01600380288385359</v>
      </c>
      <c r="G288" s="11" t="s">
        <v>20</v>
      </c>
      <c r="H288" s="65">
        <v>252</v>
      </c>
      <c r="I288" s="65">
        <v>233</v>
      </c>
      <c r="J288" s="23">
        <f t="shared" si="35"/>
        <v>0.01693889897156685</v>
      </c>
    </row>
    <row r="289" spans="1:10" ht="12.75">
      <c r="A289" s="11" t="s">
        <v>21</v>
      </c>
      <c r="B289" s="25">
        <v>66</v>
      </c>
      <c r="C289" s="25">
        <v>70</v>
      </c>
      <c r="D289" s="23">
        <f t="shared" si="34"/>
        <v>0.010457930597369672</v>
      </c>
      <c r="G289" s="11" t="s">
        <v>21</v>
      </c>
      <c r="H289" s="65">
        <v>162</v>
      </c>
      <c r="I289" s="65">
        <v>155</v>
      </c>
      <c r="J289" s="23">
        <f t="shared" si="35"/>
        <v>0.010889292196007259</v>
      </c>
    </row>
    <row r="290" spans="1:10" ht="12.75">
      <c r="A290" s="11" t="s">
        <v>22</v>
      </c>
      <c r="B290" s="25">
        <v>168</v>
      </c>
      <c r="C290" s="25">
        <v>132</v>
      </c>
      <c r="D290" s="23">
        <f t="shared" si="34"/>
        <v>0.026620186975122802</v>
      </c>
      <c r="G290" s="11" t="s">
        <v>22</v>
      </c>
      <c r="H290" s="65">
        <v>308</v>
      </c>
      <c r="I290" s="65">
        <v>269</v>
      </c>
      <c r="J290" s="23">
        <f t="shared" si="35"/>
        <v>0.020703098743026147</v>
      </c>
    </row>
    <row r="291" spans="1:10" ht="12.75">
      <c r="A291" s="11" t="s">
        <v>23</v>
      </c>
      <c r="B291" s="25">
        <v>21</v>
      </c>
      <c r="C291" s="25">
        <v>24</v>
      </c>
      <c r="D291" s="23">
        <f t="shared" si="34"/>
        <v>0.0033275233718903503</v>
      </c>
      <c r="G291" s="11" t="s">
        <v>23</v>
      </c>
      <c r="H291" s="65">
        <v>73</v>
      </c>
      <c r="I291" s="65">
        <v>59</v>
      </c>
      <c r="J291" s="23">
        <f t="shared" si="35"/>
        <v>0.004906903273509444</v>
      </c>
    </row>
    <row r="292" spans="1:10" ht="12.75">
      <c r="A292" s="11" t="s">
        <v>50</v>
      </c>
      <c r="B292" s="25">
        <v>33</v>
      </c>
      <c r="C292" s="25">
        <v>35</v>
      </c>
      <c r="D292" s="23">
        <f t="shared" si="34"/>
        <v>0.005228965298684836</v>
      </c>
      <c r="G292" s="11" t="s">
        <v>50</v>
      </c>
      <c r="H292" s="65">
        <v>80</v>
      </c>
      <c r="I292" s="65">
        <v>82</v>
      </c>
      <c r="J292" s="23">
        <f t="shared" si="35"/>
        <v>0.005377428244941857</v>
      </c>
    </row>
    <row r="293" spans="1:10" ht="12.75">
      <c r="A293" s="11" t="s">
        <v>24</v>
      </c>
      <c r="B293" s="25">
        <v>230</v>
      </c>
      <c r="C293" s="25">
        <v>277</v>
      </c>
      <c r="D293" s="23">
        <f t="shared" si="34"/>
        <v>0.03644430359689431</v>
      </c>
      <c r="G293" s="11" t="s">
        <v>24</v>
      </c>
      <c r="H293" s="65">
        <v>424</v>
      </c>
      <c r="I293" s="65">
        <v>416</v>
      </c>
      <c r="J293" s="23">
        <f t="shared" si="35"/>
        <v>0.02850036969819184</v>
      </c>
    </row>
    <row r="294" spans="1:10" ht="12.75">
      <c r="A294" s="11" t="s">
        <v>25</v>
      </c>
      <c r="B294" s="25">
        <v>82</v>
      </c>
      <c r="C294" s="25">
        <v>72</v>
      </c>
      <c r="D294" s="23">
        <f t="shared" si="34"/>
        <v>0.01299318649976232</v>
      </c>
      <c r="G294" s="11" t="s">
        <v>25</v>
      </c>
      <c r="H294" s="65">
        <v>187</v>
      </c>
      <c r="I294" s="65">
        <v>155</v>
      </c>
      <c r="J294" s="23">
        <f t="shared" si="35"/>
        <v>0.01256973852255159</v>
      </c>
    </row>
    <row r="295" spans="1:10" ht="12.75">
      <c r="A295" s="11" t="s">
        <v>26</v>
      </c>
      <c r="B295" s="25">
        <v>509</v>
      </c>
      <c r="C295" s="25">
        <v>520</v>
      </c>
      <c r="D295" s="23">
        <f t="shared" si="34"/>
        <v>0.08065282839486611</v>
      </c>
      <c r="G295" s="11" t="s">
        <v>26</v>
      </c>
      <c r="H295" s="65">
        <v>1519</v>
      </c>
      <c r="I295" s="65">
        <v>1465</v>
      </c>
      <c r="J295" s="23">
        <f t="shared" si="35"/>
        <v>0.1021039188008335</v>
      </c>
    </row>
    <row r="296" spans="1:10" ht="12.75">
      <c r="A296" s="11" t="s">
        <v>27</v>
      </c>
      <c r="B296" s="25">
        <v>130</v>
      </c>
      <c r="C296" s="25">
        <v>128</v>
      </c>
      <c r="D296" s="23">
        <f t="shared" si="34"/>
        <v>0.020598954206940263</v>
      </c>
      <c r="G296" s="11" t="s">
        <v>27</v>
      </c>
      <c r="H296" s="65">
        <v>296</v>
      </c>
      <c r="I296" s="65">
        <v>266</v>
      </c>
      <c r="J296" s="23">
        <f t="shared" si="35"/>
        <v>0.01989648450628487</v>
      </c>
    </row>
    <row r="297" spans="1:10" ht="12.75">
      <c r="A297" s="11" t="s">
        <v>28</v>
      </c>
      <c r="B297" s="25">
        <v>37</v>
      </c>
      <c r="C297" s="25">
        <v>33</v>
      </c>
      <c r="D297" s="23">
        <f t="shared" si="34"/>
        <v>0.005862779274282998</v>
      </c>
      <c r="G297" s="11" t="s">
        <v>28</v>
      </c>
      <c r="H297" s="65">
        <v>84</v>
      </c>
      <c r="I297" s="65">
        <v>73</v>
      </c>
      <c r="J297" s="23">
        <f t="shared" si="35"/>
        <v>0.0056462996571889496</v>
      </c>
    </row>
    <row r="298" spans="1:10" ht="12.75">
      <c r="A298" s="11" t="s">
        <v>29</v>
      </c>
      <c r="B298" s="25">
        <v>326</v>
      </c>
      <c r="C298" s="25">
        <v>309</v>
      </c>
      <c r="D298" s="23">
        <f t="shared" si="34"/>
        <v>0.0516558390112502</v>
      </c>
      <c r="G298" s="11" t="s">
        <v>29</v>
      </c>
      <c r="H298" s="65">
        <v>823</v>
      </c>
      <c r="I298" s="65">
        <v>745</v>
      </c>
      <c r="J298" s="23">
        <f t="shared" si="35"/>
        <v>0.05532029306983935</v>
      </c>
    </row>
    <row r="299" spans="1:10" ht="12.75">
      <c r="A299" s="11" t="s">
        <v>30</v>
      </c>
      <c r="B299" s="25">
        <v>33</v>
      </c>
      <c r="C299" s="25">
        <v>37</v>
      </c>
      <c r="D299" s="23">
        <f t="shared" si="34"/>
        <v>0.005228965298684836</v>
      </c>
      <c r="G299" s="11" t="s">
        <v>30</v>
      </c>
      <c r="H299" s="65">
        <v>162</v>
      </c>
      <c r="I299" s="65">
        <v>139</v>
      </c>
      <c r="J299" s="23">
        <f t="shared" si="35"/>
        <v>0.010889292196007259</v>
      </c>
    </row>
    <row r="300" spans="1:10" ht="12.75">
      <c r="A300" s="11" t="s">
        <v>31</v>
      </c>
      <c r="B300" s="25">
        <v>84</v>
      </c>
      <c r="C300" s="25">
        <v>74</v>
      </c>
      <c r="D300" s="23">
        <f t="shared" si="34"/>
        <v>0.013310093487561401</v>
      </c>
      <c r="G300" s="11" t="s">
        <v>31</v>
      </c>
      <c r="H300" s="65">
        <v>182</v>
      </c>
      <c r="I300" s="65">
        <v>167</v>
      </c>
      <c r="J300" s="23">
        <f t="shared" si="35"/>
        <v>0.012233649257242723</v>
      </c>
    </row>
    <row r="301" spans="1:10" ht="12.75">
      <c r="A301" s="11" t="s">
        <v>32</v>
      </c>
      <c r="B301" s="25">
        <v>120</v>
      </c>
      <c r="C301" s="25">
        <v>92</v>
      </c>
      <c r="D301" s="23">
        <f t="shared" si="34"/>
        <v>0.01901441926794486</v>
      </c>
      <c r="G301" s="11" t="s">
        <v>32</v>
      </c>
      <c r="H301" s="65">
        <v>263</v>
      </c>
      <c r="I301" s="65">
        <v>227</v>
      </c>
      <c r="J301" s="23">
        <f t="shared" si="35"/>
        <v>0.017678295355246353</v>
      </c>
    </row>
    <row r="302" spans="1:10" ht="12.75">
      <c r="A302" s="11" t="s">
        <v>33</v>
      </c>
      <c r="B302" s="25">
        <v>121</v>
      </c>
      <c r="C302" s="25">
        <v>70</v>
      </c>
      <c r="D302" s="23">
        <f t="shared" si="34"/>
        <v>0.019172872761844397</v>
      </c>
      <c r="G302" s="11" t="s">
        <v>33</v>
      </c>
      <c r="H302" s="65">
        <v>311</v>
      </c>
      <c r="I302" s="65">
        <v>249</v>
      </c>
      <c r="J302" s="23">
        <f t="shared" si="35"/>
        <v>0.020904752302211466</v>
      </c>
    </row>
    <row r="303" spans="1:10" ht="12.75">
      <c r="A303" s="11" t="s">
        <v>35</v>
      </c>
      <c r="B303" s="25">
        <v>36</v>
      </c>
      <c r="C303" s="25">
        <v>25</v>
      </c>
      <c r="D303" s="23">
        <f t="shared" si="34"/>
        <v>0.005704325780383457</v>
      </c>
      <c r="G303" s="11" t="s">
        <v>35</v>
      </c>
      <c r="H303" s="65">
        <v>84</v>
      </c>
      <c r="I303" s="65">
        <v>77</v>
      </c>
      <c r="J303" s="23">
        <f t="shared" si="35"/>
        <v>0.0056462996571889496</v>
      </c>
    </row>
    <row r="304" spans="1:10" ht="12.75">
      <c r="A304" s="11" t="s">
        <v>36</v>
      </c>
      <c r="B304" s="25">
        <v>258</v>
      </c>
      <c r="C304" s="25">
        <v>250</v>
      </c>
      <c r="D304" s="23">
        <f t="shared" si="34"/>
        <v>0.04088100142608145</v>
      </c>
      <c r="G304" s="11" t="s">
        <v>36</v>
      </c>
      <c r="H304" s="65">
        <v>659</v>
      </c>
      <c r="I304" s="65">
        <v>636</v>
      </c>
      <c r="J304" s="23">
        <f t="shared" si="35"/>
        <v>0.044296565167708545</v>
      </c>
    </row>
    <row r="305" spans="1:10" ht="12.75">
      <c r="A305" s="11" t="s">
        <v>37</v>
      </c>
      <c r="B305" s="25">
        <v>54</v>
      </c>
      <c r="C305" s="25">
        <v>56</v>
      </c>
      <c r="D305" s="23">
        <f t="shared" si="34"/>
        <v>0.008556488670575187</v>
      </c>
      <c r="G305" s="11" t="s">
        <v>37</v>
      </c>
      <c r="H305" s="65">
        <v>157</v>
      </c>
      <c r="I305" s="65">
        <v>114</v>
      </c>
      <c r="J305" s="23">
        <f t="shared" si="35"/>
        <v>0.010553202930698393</v>
      </c>
    </row>
    <row r="306" spans="1:10" ht="12.75">
      <c r="A306" s="11" t="s">
        <v>38</v>
      </c>
      <c r="B306" s="25">
        <v>42</v>
      </c>
      <c r="C306" s="25">
        <v>59</v>
      </c>
      <c r="D306" s="23">
        <f t="shared" si="34"/>
        <v>0.006655046743780701</v>
      </c>
      <c r="G306" s="11" t="s">
        <v>38</v>
      </c>
      <c r="H306" s="65">
        <v>129</v>
      </c>
      <c r="I306" s="65">
        <v>131</v>
      </c>
      <c r="J306" s="23">
        <f t="shared" si="35"/>
        <v>0.008671103044968743</v>
      </c>
    </row>
    <row r="307" spans="1:10" ht="12.75">
      <c r="A307" s="11" t="s">
        <v>34</v>
      </c>
      <c r="B307" s="25">
        <v>6</v>
      </c>
      <c r="C307" s="25">
        <v>15</v>
      </c>
      <c r="D307" s="23">
        <f t="shared" si="34"/>
        <v>0.0009507209633972429</v>
      </c>
      <c r="G307" s="11" t="s">
        <v>34</v>
      </c>
      <c r="H307" s="65">
        <v>18</v>
      </c>
      <c r="I307" s="65">
        <v>14</v>
      </c>
      <c r="J307" s="23">
        <f t="shared" si="35"/>
        <v>0.0012099213551119178</v>
      </c>
    </row>
    <row r="308" spans="1:10" ht="12.75">
      <c r="A308" s="11" t="s">
        <v>39</v>
      </c>
      <c r="B308" s="25">
        <v>66</v>
      </c>
      <c r="C308" s="25">
        <v>57</v>
      </c>
      <c r="D308" s="23">
        <f t="shared" si="34"/>
        <v>0.010457930597369672</v>
      </c>
      <c r="G308" s="11" t="s">
        <v>39</v>
      </c>
      <c r="H308" s="65">
        <v>192</v>
      </c>
      <c r="I308" s="65">
        <v>162</v>
      </c>
      <c r="J308" s="23">
        <f t="shared" si="35"/>
        <v>0.012905827787860456</v>
      </c>
    </row>
    <row r="309" spans="1:10" ht="12.75">
      <c r="A309" s="11" t="s">
        <v>40</v>
      </c>
      <c r="B309" s="25">
        <v>61</v>
      </c>
      <c r="C309" s="25">
        <v>51</v>
      </c>
      <c r="D309" s="23">
        <f t="shared" si="34"/>
        <v>0.00966566312787197</v>
      </c>
      <c r="G309" s="11" t="s">
        <v>40</v>
      </c>
      <c r="H309" s="65">
        <v>257</v>
      </c>
      <c r="I309" s="65">
        <v>200</v>
      </c>
      <c r="J309" s="23">
        <f t="shared" si="35"/>
        <v>0.017274988236875715</v>
      </c>
    </row>
    <row r="310" spans="1:10" ht="12.75">
      <c r="A310" s="11" t="s">
        <v>41</v>
      </c>
      <c r="B310" s="25">
        <v>199</v>
      </c>
      <c r="C310" s="25">
        <v>169</v>
      </c>
      <c r="D310" s="23">
        <f t="shared" si="34"/>
        <v>0.03153224528600856</v>
      </c>
      <c r="G310" s="11" t="s">
        <v>41</v>
      </c>
      <c r="H310" s="65">
        <v>367</v>
      </c>
      <c r="I310" s="65">
        <v>338</v>
      </c>
      <c r="J310" s="23">
        <f t="shared" si="35"/>
        <v>0.02466895207367077</v>
      </c>
    </row>
    <row r="311" spans="1:10" ht="12.75">
      <c r="A311" s="11" t="s">
        <v>42</v>
      </c>
      <c r="B311" s="25">
        <v>122</v>
      </c>
      <c r="C311" s="25">
        <v>107</v>
      </c>
      <c r="D311" s="23">
        <f t="shared" si="34"/>
        <v>0.01933132625574394</v>
      </c>
      <c r="G311" s="11" t="s">
        <v>42</v>
      </c>
      <c r="H311" s="65">
        <v>337</v>
      </c>
      <c r="I311" s="65">
        <v>308</v>
      </c>
      <c r="J311" s="23">
        <f t="shared" si="35"/>
        <v>0.02265241648181757</v>
      </c>
    </row>
    <row r="312" spans="1:10" ht="12.75">
      <c r="A312" s="11" t="s">
        <v>43</v>
      </c>
      <c r="B312" s="25">
        <v>559</v>
      </c>
      <c r="C312" s="25">
        <v>493</v>
      </c>
      <c r="D312" s="23">
        <f t="shared" si="34"/>
        <v>0.08857550308984313</v>
      </c>
      <c r="G312" s="11" t="s">
        <v>43</v>
      </c>
      <c r="H312" s="65">
        <v>748</v>
      </c>
      <c r="I312" s="65">
        <v>773</v>
      </c>
      <c r="J312" s="23">
        <f t="shared" si="35"/>
        <v>0.05027895409020636</v>
      </c>
    </row>
    <row r="313" spans="1:10" ht="12.75">
      <c r="A313" s="11" t="s">
        <v>44</v>
      </c>
      <c r="B313" s="25">
        <v>33</v>
      </c>
      <c r="C313" s="25">
        <v>31</v>
      </c>
      <c r="D313" s="23">
        <f t="shared" si="34"/>
        <v>0.005228965298684836</v>
      </c>
      <c r="G313" s="11" t="s">
        <v>44</v>
      </c>
      <c r="H313" s="65">
        <v>122</v>
      </c>
      <c r="I313" s="65">
        <v>107</v>
      </c>
      <c r="J313" s="23">
        <f t="shared" si="35"/>
        <v>0.008200578073536332</v>
      </c>
    </row>
    <row r="314" spans="1:10" ht="12.75">
      <c r="A314" s="11" t="s">
        <v>45</v>
      </c>
      <c r="B314" s="25">
        <v>394</v>
      </c>
      <c r="C314" s="25">
        <v>336</v>
      </c>
      <c r="D314" s="23">
        <f t="shared" si="34"/>
        <v>0.06243067659641895</v>
      </c>
      <c r="G314" s="11" t="s">
        <v>45</v>
      </c>
      <c r="H314" s="65">
        <v>1035</v>
      </c>
      <c r="I314" s="65">
        <v>950</v>
      </c>
      <c r="J314" s="23">
        <f t="shared" si="35"/>
        <v>0.06957047791893527</v>
      </c>
    </row>
    <row r="315" spans="1:10" ht="12.75">
      <c r="A315" s="11" t="s">
        <v>46</v>
      </c>
      <c r="B315" s="25">
        <v>174</v>
      </c>
      <c r="C315" s="25">
        <v>175</v>
      </c>
      <c r="D315" s="23">
        <f t="shared" si="34"/>
        <v>0.027570907938520045</v>
      </c>
      <c r="G315" s="11" t="s">
        <v>46</v>
      </c>
      <c r="H315" s="65">
        <v>400</v>
      </c>
      <c r="I315" s="65">
        <v>362</v>
      </c>
      <c r="J315" s="23">
        <f t="shared" si="35"/>
        <v>0.026887141224709282</v>
      </c>
    </row>
    <row r="316" spans="1:10" ht="12.75">
      <c r="A316" s="11" t="s">
        <v>47</v>
      </c>
      <c r="B316" s="25">
        <v>41</v>
      </c>
      <c r="C316" s="25">
        <v>35</v>
      </c>
      <c r="D316" s="23">
        <f t="shared" si="34"/>
        <v>0.00649659324988116</v>
      </c>
      <c r="G316" s="11" t="s">
        <v>47</v>
      </c>
      <c r="H316" s="65">
        <v>107</v>
      </c>
      <c r="I316" s="65">
        <v>103</v>
      </c>
      <c r="J316" s="23">
        <f t="shared" si="35"/>
        <v>0.007192310277609733</v>
      </c>
    </row>
    <row r="317" spans="1:10" ht="12.75">
      <c r="A317" s="11" t="s">
        <v>48</v>
      </c>
      <c r="B317" s="25">
        <v>49</v>
      </c>
      <c r="C317" s="25">
        <v>76</v>
      </c>
      <c r="D317" s="23">
        <f t="shared" si="34"/>
        <v>0.007764221201077484</v>
      </c>
      <c r="G317" s="11" t="s">
        <v>48</v>
      </c>
      <c r="H317" s="65">
        <v>86</v>
      </c>
      <c r="I317" s="65">
        <v>132</v>
      </c>
      <c r="J317" s="23">
        <f t="shared" si="35"/>
        <v>0.005780735363312496</v>
      </c>
    </row>
    <row r="318" spans="1:10" ht="12.75">
      <c r="A318" s="11" t="s">
        <v>49</v>
      </c>
      <c r="B318" s="25">
        <v>251</v>
      </c>
      <c r="C318" s="25">
        <v>241</v>
      </c>
      <c r="D318" s="23">
        <f t="shared" si="34"/>
        <v>0.03977182696878466</v>
      </c>
      <c r="G318" s="11" t="s">
        <v>49</v>
      </c>
      <c r="H318" s="65">
        <v>581</v>
      </c>
      <c r="I318" s="65">
        <v>534</v>
      </c>
      <c r="J318" s="23">
        <f t="shared" si="35"/>
        <v>0.03905357262889023</v>
      </c>
    </row>
    <row r="319" spans="1:10" ht="13.5" thickBot="1">
      <c r="A319" s="68" t="s">
        <v>2</v>
      </c>
      <c r="B319" s="75">
        <f>SUM(B273:B318)</f>
        <v>6311</v>
      </c>
      <c r="C319" s="75">
        <f>SUM(C273:C318)</f>
        <v>5895</v>
      </c>
      <c r="D319" s="71">
        <f>SUM(D273:D318)</f>
        <v>1</v>
      </c>
      <c r="G319" s="68" t="s">
        <v>2</v>
      </c>
      <c r="H319" s="75">
        <f>SUM(H273:H318)</f>
        <v>14877</v>
      </c>
      <c r="I319" s="75">
        <f>SUM(I273:I318)</f>
        <v>13641</v>
      </c>
      <c r="J319" s="71">
        <f>SUM(J273:J318)</f>
        <v>0.9999999999999998</v>
      </c>
    </row>
    <row r="320" ht="13.5" thickTop="1"/>
    <row r="321" spans="1:11" ht="12.75">
      <c r="A321" s="1" t="s">
        <v>131</v>
      </c>
      <c r="B321" s="2"/>
      <c r="C321" s="2"/>
      <c r="D321" s="3"/>
      <c r="E321" s="5"/>
      <c r="G321" s="1" t="s">
        <v>77</v>
      </c>
      <c r="H321" s="2"/>
      <c r="I321" s="2"/>
      <c r="J321" s="2"/>
      <c r="K321" s="4"/>
    </row>
    <row r="322" spans="1:11" ht="12.75">
      <c r="A322" s="4" t="s">
        <v>146</v>
      </c>
      <c r="B322" s="5"/>
      <c r="C322" s="5"/>
      <c r="D322" s="6"/>
      <c r="E322" s="5"/>
      <c r="G322" s="4" t="s">
        <v>147</v>
      </c>
      <c r="H322" s="5"/>
      <c r="I322" s="5"/>
      <c r="J322" s="5"/>
      <c r="K322" s="4"/>
    </row>
    <row r="323" spans="1:11" ht="12.75">
      <c r="A323" s="7"/>
      <c r="B323" s="8"/>
      <c r="C323" s="8"/>
      <c r="D323" s="9"/>
      <c r="E323" s="5"/>
      <c r="G323" s="7"/>
      <c r="H323" s="8"/>
      <c r="I323" s="8"/>
      <c r="J323" s="8"/>
      <c r="K323" s="4"/>
    </row>
    <row r="324" spans="1:10" ht="12.75">
      <c r="A324" s="12"/>
      <c r="B324" s="66" t="s">
        <v>126</v>
      </c>
      <c r="C324" s="66" t="s">
        <v>126</v>
      </c>
      <c r="D324" s="66"/>
      <c r="G324" s="12"/>
      <c r="H324" s="66" t="s">
        <v>126</v>
      </c>
      <c r="I324" s="66" t="s">
        <v>126</v>
      </c>
      <c r="J324" s="12"/>
    </row>
    <row r="325" spans="1:10" ht="12.75">
      <c r="A325" s="13"/>
      <c r="B325" s="44" t="s">
        <v>157</v>
      </c>
      <c r="C325" s="44" t="s">
        <v>157</v>
      </c>
      <c r="D325" s="44" t="s">
        <v>76</v>
      </c>
      <c r="G325" s="13"/>
      <c r="H325" s="44" t="s">
        <v>158</v>
      </c>
      <c r="I325" s="44" t="s">
        <v>158</v>
      </c>
      <c r="J325" s="44" t="s">
        <v>76</v>
      </c>
    </row>
    <row r="326" spans="1:10" ht="12.75">
      <c r="A326" s="14"/>
      <c r="B326" s="44" t="s">
        <v>183</v>
      </c>
      <c r="C326" s="44" t="s">
        <v>167</v>
      </c>
      <c r="D326" s="44" t="s">
        <v>184</v>
      </c>
      <c r="G326" s="13"/>
      <c r="H326" s="44" t="s">
        <v>183</v>
      </c>
      <c r="I326" s="44" t="s">
        <v>167</v>
      </c>
      <c r="J326" s="44" t="s">
        <v>184</v>
      </c>
    </row>
    <row r="327" spans="1:10" ht="12.75">
      <c r="A327" s="11" t="s">
        <v>0</v>
      </c>
      <c r="B327" s="67"/>
      <c r="C327" s="67" t="s">
        <v>156</v>
      </c>
      <c r="D327" s="67"/>
      <c r="G327" s="14" t="s">
        <v>0</v>
      </c>
      <c r="H327" s="67"/>
      <c r="I327" s="67" t="s">
        <v>156</v>
      </c>
      <c r="J327" s="67"/>
    </row>
    <row r="328" spans="1:10" ht="12.75">
      <c r="A328" s="11" t="s">
        <v>5</v>
      </c>
      <c r="B328" s="91">
        <v>29</v>
      </c>
      <c r="C328" s="64">
        <v>27</v>
      </c>
      <c r="D328" s="23">
        <f>B328/$B$374</f>
        <v>0.0038676980528140835</v>
      </c>
      <c r="G328" s="11" t="s">
        <v>5</v>
      </c>
      <c r="H328" s="91">
        <v>43</v>
      </c>
      <c r="I328" s="64">
        <v>43</v>
      </c>
      <c r="J328" s="23">
        <f>H328/$H$374</f>
        <v>0.0036007368949924636</v>
      </c>
    </row>
    <row r="329" spans="1:10" ht="12.75">
      <c r="A329" s="11" t="s">
        <v>6</v>
      </c>
      <c r="B329" s="91">
        <v>209</v>
      </c>
      <c r="C329" s="64">
        <v>217</v>
      </c>
      <c r="D329" s="23">
        <f aca="true" t="shared" si="36" ref="D329:D373">B329/$B$374</f>
        <v>0.02787409975993598</v>
      </c>
      <c r="G329" s="11" t="s">
        <v>6</v>
      </c>
      <c r="H329" s="91">
        <v>402</v>
      </c>
      <c r="I329" s="64">
        <v>315</v>
      </c>
      <c r="J329" s="23">
        <f aca="true" t="shared" si="37" ref="J329:J373">H329/$H$374</f>
        <v>0.03366270306481326</v>
      </c>
    </row>
    <row r="330" spans="1:10" ht="12.75">
      <c r="A330" s="11" t="s">
        <v>7</v>
      </c>
      <c r="B330" s="91">
        <v>39</v>
      </c>
      <c r="C330" s="64">
        <v>42</v>
      </c>
      <c r="D330" s="23">
        <f t="shared" si="36"/>
        <v>0.0052013870365430785</v>
      </c>
      <c r="G330" s="11" t="s">
        <v>7</v>
      </c>
      <c r="H330" s="91">
        <v>68</v>
      </c>
      <c r="I330" s="64">
        <v>52</v>
      </c>
      <c r="J330" s="23">
        <f t="shared" si="37"/>
        <v>0.005694188578127617</v>
      </c>
    </row>
    <row r="331" spans="1:10" ht="12.75">
      <c r="A331" s="11" t="s">
        <v>8</v>
      </c>
      <c r="B331" s="91">
        <v>200</v>
      </c>
      <c r="C331" s="64">
        <v>222</v>
      </c>
      <c r="D331" s="23">
        <f t="shared" si="36"/>
        <v>0.026673779674579887</v>
      </c>
      <c r="G331" s="11" t="s">
        <v>8</v>
      </c>
      <c r="H331" s="91">
        <v>431</v>
      </c>
      <c r="I331" s="64">
        <v>377</v>
      </c>
      <c r="J331" s="23">
        <f t="shared" si="37"/>
        <v>0.03609110701725004</v>
      </c>
    </row>
    <row r="332" spans="1:10" ht="12.75">
      <c r="A332" s="11" t="s">
        <v>9</v>
      </c>
      <c r="B332" s="91">
        <v>39</v>
      </c>
      <c r="C332" s="64">
        <v>36</v>
      </c>
      <c r="D332" s="23">
        <f t="shared" si="36"/>
        <v>0.0052013870365430785</v>
      </c>
      <c r="G332" s="11" t="s">
        <v>9</v>
      </c>
      <c r="H332" s="91">
        <v>66</v>
      </c>
      <c r="I332" s="64">
        <v>70</v>
      </c>
      <c r="J332" s="23">
        <f t="shared" si="37"/>
        <v>0.005526712443476804</v>
      </c>
    </row>
    <row r="333" spans="1:10" ht="12.75">
      <c r="A333" s="11" t="s">
        <v>10</v>
      </c>
      <c r="B333" s="91">
        <v>77</v>
      </c>
      <c r="C333" s="64">
        <v>82</v>
      </c>
      <c r="D333" s="23">
        <f t="shared" si="36"/>
        <v>0.010269405174713257</v>
      </c>
      <c r="G333" s="11" t="s">
        <v>10</v>
      </c>
      <c r="H333" s="91">
        <v>109</v>
      </c>
      <c r="I333" s="64">
        <v>118</v>
      </c>
      <c r="J333" s="23">
        <f t="shared" si="37"/>
        <v>0.009127449338469268</v>
      </c>
    </row>
    <row r="334" spans="1:10" ht="12.75">
      <c r="A334" s="11" t="s">
        <v>11</v>
      </c>
      <c r="B334" s="91">
        <v>242</v>
      </c>
      <c r="C334" s="64">
        <v>261</v>
      </c>
      <c r="D334" s="23">
        <f t="shared" si="36"/>
        <v>0.032275273406241665</v>
      </c>
      <c r="G334" s="11" t="s">
        <v>11</v>
      </c>
      <c r="H334" s="91">
        <v>358</v>
      </c>
      <c r="I334" s="64">
        <v>372</v>
      </c>
      <c r="J334" s="23">
        <f t="shared" si="37"/>
        <v>0.029978228102495393</v>
      </c>
    </row>
    <row r="335" spans="1:10" ht="12.75">
      <c r="A335" s="11" t="s">
        <v>12</v>
      </c>
      <c r="B335" s="91">
        <v>238</v>
      </c>
      <c r="C335" s="64">
        <v>272</v>
      </c>
      <c r="D335" s="23">
        <f t="shared" si="36"/>
        <v>0.031741797812750064</v>
      </c>
      <c r="G335" s="11" t="s">
        <v>12</v>
      </c>
      <c r="H335" s="91">
        <v>464</v>
      </c>
      <c r="I335" s="64">
        <v>416</v>
      </c>
      <c r="J335" s="23">
        <f t="shared" si="37"/>
        <v>0.038854463238988446</v>
      </c>
    </row>
    <row r="336" spans="1:10" ht="12.75">
      <c r="A336" s="11" t="s">
        <v>13</v>
      </c>
      <c r="B336" s="91">
        <v>11</v>
      </c>
      <c r="C336" s="64">
        <v>12</v>
      </c>
      <c r="D336" s="23">
        <f t="shared" si="36"/>
        <v>0.0014670578821018938</v>
      </c>
      <c r="G336" s="11" t="s">
        <v>13</v>
      </c>
      <c r="H336" s="91">
        <v>13</v>
      </c>
      <c r="I336" s="64">
        <v>14</v>
      </c>
      <c r="J336" s="23">
        <f t="shared" si="37"/>
        <v>0.0010885948752302798</v>
      </c>
    </row>
    <row r="337" spans="1:10" ht="12.75">
      <c r="A337" s="11" t="s">
        <v>14</v>
      </c>
      <c r="B337" s="91">
        <v>407</v>
      </c>
      <c r="C337" s="64">
        <v>414</v>
      </c>
      <c r="D337" s="23">
        <f t="shared" si="36"/>
        <v>0.05428114163777007</v>
      </c>
      <c r="G337" s="11" t="s">
        <v>14</v>
      </c>
      <c r="H337" s="91">
        <v>691</v>
      </c>
      <c r="I337" s="64">
        <v>627</v>
      </c>
      <c r="J337" s="23">
        <f t="shared" si="37"/>
        <v>0.05786300452185564</v>
      </c>
    </row>
    <row r="338" spans="1:10" ht="12.75">
      <c r="A338" s="11" t="s">
        <v>15</v>
      </c>
      <c r="B338" s="91">
        <v>133</v>
      </c>
      <c r="C338" s="64">
        <v>128</v>
      </c>
      <c r="D338" s="23">
        <f t="shared" si="36"/>
        <v>0.017738063483595627</v>
      </c>
      <c r="G338" s="11" t="s">
        <v>15</v>
      </c>
      <c r="H338" s="91">
        <v>173</v>
      </c>
      <c r="I338" s="64">
        <v>178</v>
      </c>
      <c r="J338" s="23">
        <f t="shared" si="37"/>
        <v>0.01448668564729526</v>
      </c>
    </row>
    <row r="339" spans="1:10" ht="12.75">
      <c r="A339" s="11" t="s">
        <v>16</v>
      </c>
      <c r="B339" s="91">
        <v>83</v>
      </c>
      <c r="C339" s="64">
        <v>91</v>
      </c>
      <c r="D339" s="23">
        <f t="shared" si="36"/>
        <v>0.011069618564950654</v>
      </c>
      <c r="G339" s="11" t="s">
        <v>16</v>
      </c>
      <c r="H339" s="91">
        <v>133</v>
      </c>
      <c r="I339" s="64">
        <v>133</v>
      </c>
      <c r="J339" s="23">
        <f t="shared" si="37"/>
        <v>0.011137162954279016</v>
      </c>
    </row>
    <row r="340" spans="1:10" ht="12.75">
      <c r="A340" s="11" t="s">
        <v>17</v>
      </c>
      <c r="B340" s="91">
        <v>100</v>
      </c>
      <c r="C340" s="64">
        <v>108</v>
      </c>
      <c r="D340" s="23">
        <f t="shared" si="36"/>
        <v>0.013336889837289943</v>
      </c>
      <c r="G340" s="11" t="s">
        <v>17</v>
      </c>
      <c r="H340" s="91">
        <v>147</v>
      </c>
      <c r="I340" s="64">
        <v>142</v>
      </c>
      <c r="J340" s="23">
        <f t="shared" si="37"/>
        <v>0.0123094958968347</v>
      </c>
    </row>
    <row r="341" spans="1:10" ht="12.75">
      <c r="A341" s="11" t="s">
        <v>18</v>
      </c>
      <c r="B341" s="91">
        <v>64</v>
      </c>
      <c r="C341" s="64">
        <v>49</v>
      </c>
      <c r="D341" s="23">
        <f t="shared" si="36"/>
        <v>0.008535609495865563</v>
      </c>
      <c r="G341" s="11" t="s">
        <v>18</v>
      </c>
      <c r="H341" s="91">
        <v>126</v>
      </c>
      <c r="I341" s="64">
        <v>103</v>
      </c>
      <c r="J341" s="23">
        <f t="shared" si="37"/>
        <v>0.010550996483001172</v>
      </c>
    </row>
    <row r="342" spans="1:10" ht="12.75">
      <c r="A342" s="11" t="s">
        <v>19</v>
      </c>
      <c r="B342" s="91">
        <v>93</v>
      </c>
      <c r="C342" s="64">
        <v>109</v>
      </c>
      <c r="D342" s="23">
        <f t="shared" si="36"/>
        <v>0.012403307548679647</v>
      </c>
      <c r="G342" s="11" t="s">
        <v>19</v>
      </c>
      <c r="H342" s="91">
        <v>135</v>
      </c>
      <c r="I342" s="64">
        <v>175</v>
      </c>
      <c r="J342" s="23">
        <f t="shared" si="37"/>
        <v>0.011304639088929827</v>
      </c>
    </row>
    <row r="343" spans="1:10" ht="12.75">
      <c r="A343" s="11" t="s">
        <v>20</v>
      </c>
      <c r="B343" s="91">
        <v>181</v>
      </c>
      <c r="C343" s="64">
        <v>170</v>
      </c>
      <c r="D343" s="23">
        <f t="shared" si="36"/>
        <v>0.024139770605494798</v>
      </c>
      <c r="G343" s="11" t="s">
        <v>20</v>
      </c>
      <c r="H343" s="91">
        <v>234</v>
      </c>
      <c r="I343" s="64">
        <v>192</v>
      </c>
      <c r="J343" s="23">
        <f t="shared" si="37"/>
        <v>0.019594707754145034</v>
      </c>
    </row>
    <row r="344" spans="1:10" ht="12.75">
      <c r="A344" s="11" t="s">
        <v>21</v>
      </c>
      <c r="B344" s="91">
        <v>64</v>
      </c>
      <c r="C344" s="64">
        <v>65</v>
      </c>
      <c r="D344" s="23">
        <f t="shared" si="36"/>
        <v>0.008535609495865563</v>
      </c>
      <c r="G344" s="11" t="s">
        <v>21</v>
      </c>
      <c r="H344" s="91">
        <v>102</v>
      </c>
      <c r="I344" s="64">
        <v>86</v>
      </c>
      <c r="J344" s="23">
        <f t="shared" si="37"/>
        <v>0.008541282867191425</v>
      </c>
    </row>
    <row r="345" spans="1:10" ht="12.75">
      <c r="A345" s="11" t="s">
        <v>22</v>
      </c>
      <c r="B345" s="91">
        <v>158</v>
      </c>
      <c r="C345" s="64">
        <v>180</v>
      </c>
      <c r="D345" s="23">
        <f t="shared" si="36"/>
        <v>0.02107228594291811</v>
      </c>
      <c r="G345" s="11" t="s">
        <v>22</v>
      </c>
      <c r="H345" s="91">
        <v>295</v>
      </c>
      <c r="I345" s="64">
        <v>296</v>
      </c>
      <c r="J345" s="23">
        <f t="shared" si="37"/>
        <v>0.02470272986099481</v>
      </c>
    </row>
    <row r="346" spans="1:10" ht="12.75">
      <c r="A346" s="11" t="s">
        <v>23</v>
      </c>
      <c r="B346" s="91">
        <v>40</v>
      </c>
      <c r="C346" s="64">
        <v>30</v>
      </c>
      <c r="D346" s="23">
        <f t="shared" si="36"/>
        <v>0.005334755934915978</v>
      </c>
      <c r="G346" s="11" t="s">
        <v>23</v>
      </c>
      <c r="H346" s="91">
        <v>70</v>
      </c>
      <c r="I346" s="64">
        <v>45</v>
      </c>
      <c r="J346" s="23">
        <f t="shared" si="37"/>
        <v>0.005861664712778429</v>
      </c>
    </row>
    <row r="347" spans="1:10" ht="12.75">
      <c r="A347" s="11" t="s">
        <v>50</v>
      </c>
      <c r="B347" s="91">
        <v>58</v>
      </c>
      <c r="C347" s="64">
        <v>60</v>
      </c>
      <c r="D347" s="23">
        <f t="shared" si="36"/>
        <v>0.007735396105628167</v>
      </c>
      <c r="G347" s="11" t="s">
        <v>50</v>
      </c>
      <c r="H347" s="91">
        <v>96</v>
      </c>
      <c r="I347" s="64">
        <v>75</v>
      </c>
      <c r="J347" s="23">
        <f t="shared" si="37"/>
        <v>0.008038854463238989</v>
      </c>
    </row>
    <row r="348" spans="1:10" ht="12.75">
      <c r="A348" s="11" t="s">
        <v>24</v>
      </c>
      <c r="B348" s="91">
        <v>276</v>
      </c>
      <c r="C348" s="64">
        <v>230</v>
      </c>
      <c r="D348" s="23">
        <f t="shared" si="36"/>
        <v>0.03680981595092025</v>
      </c>
      <c r="G348" s="11" t="s">
        <v>24</v>
      </c>
      <c r="H348" s="91">
        <v>444</v>
      </c>
      <c r="I348" s="64">
        <v>392</v>
      </c>
      <c r="J348" s="23">
        <f t="shared" si="37"/>
        <v>0.03717970189248032</v>
      </c>
    </row>
    <row r="349" spans="1:10" ht="12.75">
      <c r="A349" s="11" t="s">
        <v>25</v>
      </c>
      <c r="B349" s="91">
        <v>84</v>
      </c>
      <c r="C349" s="64">
        <v>93</v>
      </c>
      <c r="D349" s="23">
        <f t="shared" si="36"/>
        <v>0.011202987463323552</v>
      </c>
      <c r="G349" s="11" t="s">
        <v>25</v>
      </c>
      <c r="H349" s="91">
        <v>131</v>
      </c>
      <c r="I349" s="64">
        <v>121</v>
      </c>
      <c r="J349" s="23">
        <f t="shared" si="37"/>
        <v>0.010969686819628203</v>
      </c>
    </row>
    <row r="350" spans="1:10" ht="12.75">
      <c r="A350" s="11" t="s">
        <v>26</v>
      </c>
      <c r="B350" s="91">
        <v>677</v>
      </c>
      <c r="C350" s="64">
        <v>713</v>
      </c>
      <c r="D350" s="23">
        <f t="shared" si="36"/>
        <v>0.09029074419845293</v>
      </c>
      <c r="G350" s="11" t="s">
        <v>26</v>
      </c>
      <c r="H350" s="91">
        <v>965</v>
      </c>
      <c r="I350" s="64">
        <v>906</v>
      </c>
      <c r="J350" s="23">
        <f t="shared" si="37"/>
        <v>0.08080723496901691</v>
      </c>
    </row>
    <row r="351" spans="1:10" ht="12.75">
      <c r="A351" s="11" t="s">
        <v>27</v>
      </c>
      <c r="B351" s="91">
        <v>161</v>
      </c>
      <c r="C351" s="64">
        <v>162</v>
      </c>
      <c r="D351" s="23">
        <f t="shared" si="36"/>
        <v>0.02147239263803681</v>
      </c>
      <c r="G351" s="11" t="s">
        <v>27</v>
      </c>
      <c r="H351" s="91">
        <v>233</v>
      </c>
      <c r="I351" s="64">
        <v>219</v>
      </c>
      <c r="J351" s="23">
        <f t="shared" si="37"/>
        <v>0.01951096968681963</v>
      </c>
    </row>
    <row r="352" spans="1:10" ht="12.75">
      <c r="A352" s="11" t="s">
        <v>28</v>
      </c>
      <c r="B352" s="91">
        <v>87</v>
      </c>
      <c r="C352" s="64">
        <v>104</v>
      </c>
      <c r="D352" s="23">
        <f t="shared" si="36"/>
        <v>0.011603094158442252</v>
      </c>
      <c r="G352" s="11" t="s">
        <v>28</v>
      </c>
      <c r="H352" s="91">
        <v>101</v>
      </c>
      <c r="I352" s="64">
        <v>123</v>
      </c>
      <c r="J352" s="23">
        <f t="shared" si="37"/>
        <v>0.00845754479986602</v>
      </c>
    </row>
    <row r="353" spans="1:10" ht="12.75">
      <c r="A353" s="11" t="s">
        <v>29</v>
      </c>
      <c r="B353" s="91">
        <v>222</v>
      </c>
      <c r="C353" s="64">
        <v>189</v>
      </c>
      <c r="D353" s="23">
        <f t="shared" si="36"/>
        <v>0.029607895438783675</v>
      </c>
      <c r="G353" s="11" t="s">
        <v>29</v>
      </c>
      <c r="H353" s="91">
        <v>453</v>
      </c>
      <c r="I353" s="64">
        <v>383</v>
      </c>
      <c r="J353" s="23">
        <f t="shared" si="37"/>
        <v>0.037933344498408975</v>
      </c>
    </row>
    <row r="354" spans="1:10" ht="12.75">
      <c r="A354" s="11" t="s">
        <v>30</v>
      </c>
      <c r="B354" s="91">
        <v>64</v>
      </c>
      <c r="C354" s="64">
        <v>73</v>
      </c>
      <c r="D354" s="23">
        <f t="shared" si="36"/>
        <v>0.008535609495865563</v>
      </c>
      <c r="G354" s="11" t="s">
        <v>30</v>
      </c>
      <c r="H354" s="91">
        <v>97</v>
      </c>
      <c r="I354" s="64">
        <v>98</v>
      </c>
      <c r="J354" s="23">
        <f t="shared" si="37"/>
        <v>0.008122592530564394</v>
      </c>
    </row>
    <row r="355" spans="1:10" ht="12.75">
      <c r="A355" s="11" t="s">
        <v>31</v>
      </c>
      <c r="B355" s="91">
        <v>102</v>
      </c>
      <c r="C355" s="64">
        <v>95</v>
      </c>
      <c r="D355" s="23">
        <f t="shared" si="36"/>
        <v>0.013603627634035742</v>
      </c>
      <c r="G355" s="11" t="s">
        <v>31</v>
      </c>
      <c r="H355" s="91">
        <v>164</v>
      </c>
      <c r="I355" s="64">
        <v>136</v>
      </c>
      <c r="J355" s="23">
        <f t="shared" si="37"/>
        <v>0.013733043041366605</v>
      </c>
    </row>
    <row r="356" spans="1:10" ht="12.75">
      <c r="A356" s="11" t="s">
        <v>32</v>
      </c>
      <c r="B356" s="91">
        <v>148</v>
      </c>
      <c r="C356" s="64">
        <v>136</v>
      </c>
      <c r="D356" s="23">
        <f t="shared" si="36"/>
        <v>0.019738596959189118</v>
      </c>
      <c r="G356" s="11" t="s">
        <v>32</v>
      </c>
      <c r="H356" s="91">
        <v>225</v>
      </c>
      <c r="I356" s="64">
        <v>184</v>
      </c>
      <c r="J356" s="23">
        <f t="shared" si="37"/>
        <v>0.01884106514821638</v>
      </c>
    </row>
    <row r="357" spans="1:10" ht="12.75">
      <c r="A357" s="11" t="s">
        <v>33</v>
      </c>
      <c r="B357" s="91">
        <v>129</v>
      </c>
      <c r="C357" s="64">
        <v>112</v>
      </c>
      <c r="D357" s="23">
        <f t="shared" si="36"/>
        <v>0.01720458789010403</v>
      </c>
      <c r="G357" s="11" t="s">
        <v>33</v>
      </c>
      <c r="H357" s="91">
        <v>191</v>
      </c>
      <c r="I357" s="64">
        <v>182</v>
      </c>
      <c r="J357" s="23">
        <f t="shared" si="37"/>
        <v>0.01599397085915257</v>
      </c>
    </row>
    <row r="358" spans="1:10" ht="12.75">
      <c r="A358" s="11" t="s">
        <v>35</v>
      </c>
      <c r="B358" s="91">
        <v>75</v>
      </c>
      <c r="C358" s="64">
        <v>46</v>
      </c>
      <c r="D358" s="23">
        <f t="shared" si="36"/>
        <v>0.010002667377967457</v>
      </c>
      <c r="G358" s="11" t="s">
        <v>35</v>
      </c>
      <c r="H358" s="91">
        <v>114</v>
      </c>
      <c r="I358" s="64">
        <v>78</v>
      </c>
      <c r="J358" s="23">
        <f t="shared" si="37"/>
        <v>0.009546139675096299</v>
      </c>
    </row>
    <row r="359" spans="1:10" ht="12.75">
      <c r="A359" s="11" t="s">
        <v>36</v>
      </c>
      <c r="B359" s="91">
        <v>557</v>
      </c>
      <c r="C359" s="64">
        <v>560</v>
      </c>
      <c r="D359" s="23">
        <f t="shared" si="36"/>
        <v>0.07428647639370499</v>
      </c>
      <c r="G359" s="11" t="s">
        <v>36</v>
      </c>
      <c r="H359" s="91">
        <v>707</v>
      </c>
      <c r="I359" s="64">
        <v>630</v>
      </c>
      <c r="J359" s="23">
        <f t="shared" si="37"/>
        <v>0.05920281359906213</v>
      </c>
    </row>
    <row r="360" spans="1:10" ht="12.75">
      <c r="A360" s="11" t="s">
        <v>37</v>
      </c>
      <c r="B360" s="91">
        <v>110</v>
      </c>
      <c r="C360" s="64">
        <v>138</v>
      </c>
      <c r="D360" s="23">
        <f t="shared" si="36"/>
        <v>0.014670578821018939</v>
      </c>
      <c r="G360" s="11" t="s">
        <v>37</v>
      </c>
      <c r="H360" s="91">
        <v>184</v>
      </c>
      <c r="I360" s="64">
        <v>206</v>
      </c>
      <c r="J360" s="23">
        <f t="shared" si="37"/>
        <v>0.015407804387874728</v>
      </c>
    </row>
    <row r="361" spans="1:10" ht="12.75">
      <c r="A361" s="11" t="s">
        <v>38</v>
      </c>
      <c r="B361" s="91">
        <v>85</v>
      </c>
      <c r="C361" s="64">
        <v>89</v>
      </c>
      <c r="D361" s="23">
        <f t="shared" si="36"/>
        <v>0.011336356361696453</v>
      </c>
      <c r="G361" s="11" t="s">
        <v>38</v>
      </c>
      <c r="H361" s="91">
        <v>124</v>
      </c>
      <c r="I361" s="64">
        <v>107</v>
      </c>
      <c r="J361" s="23">
        <f t="shared" si="37"/>
        <v>0.01038352034835036</v>
      </c>
    </row>
    <row r="362" spans="1:10" ht="12.75">
      <c r="A362" s="11" t="s">
        <v>34</v>
      </c>
      <c r="B362" s="91">
        <v>10</v>
      </c>
      <c r="C362" s="64">
        <v>14</v>
      </c>
      <c r="D362" s="23">
        <f t="shared" si="36"/>
        <v>0.0013336889837289945</v>
      </c>
      <c r="G362" s="11" t="s">
        <v>34</v>
      </c>
      <c r="H362" s="91">
        <v>16</v>
      </c>
      <c r="I362" s="64">
        <v>28</v>
      </c>
      <c r="J362" s="23">
        <f t="shared" si="37"/>
        <v>0.001339809077206498</v>
      </c>
    </row>
    <row r="363" spans="1:10" ht="12.75">
      <c r="A363" s="11" t="s">
        <v>39</v>
      </c>
      <c r="B363" s="91">
        <v>92</v>
      </c>
      <c r="C363" s="64">
        <v>80</v>
      </c>
      <c r="D363" s="23">
        <f t="shared" si="36"/>
        <v>0.012269938650306749</v>
      </c>
      <c r="G363" s="11" t="s">
        <v>39</v>
      </c>
      <c r="H363" s="91">
        <v>121</v>
      </c>
      <c r="I363" s="64">
        <v>141</v>
      </c>
      <c r="J363" s="23">
        <f t="shared" si="37"/>
        <v>0.010132306146374141</v>
      </c>
    </row>
    <row r="364" spans="1:10" ht="12.75">
      <c r="A364" s="11" t="s">
        <v>40</v>
      </c>
      <c r="B364" s="91">
        <v>91</v>
      </c>
      <c r="C364" s="64">
        <v>80</v>
      </c>
      <c r="D364" s="23">
        <f t="shared" si="36"/>
        <v>0.012136569751933848</v>
      </c>
      <c r="G364" s="11" t="s">
        <v>40</v>
      </c>
      <c r="H364" s="91">
        <v>186</v>
      </c>
      <c r="I364" s="64">
        <v>124</v>
      </c>
      <c r="J364" s="23">
        <f t="shared" si="37"/>
        <v>0.01557528052252554</v>
      </c>
    </row>
    <row r="365" spans="1:10" ht="12.75">
      <c r="A365" s="11" t="s">
        <v>41</v>
      </c>
      <c r="B365" s="91">
        <v>249</v>
      </c>
      <c r="C365" s="64">
        <v>218</v>
      </c>
      <c r="D365" s="23">
        <f t="shared" si="36"/>
        <v>0.03320885569485196</v>
      </c>
      <c r="G365" s="11" t="s">
        <v>41</v>
      </c>
      <c r="H365" s="91">
        <v>385</v>
      </c>
      <c r="I365" s="64">
        <v>315</v>
      </c>
      <c r="J365" s="23">
        <f t="shared" si="37"/>
        <v>0.03223915592028136</v>
      </c>
    </row>
    <row r="366" spans="1:10" ht="12.75">
      <c r="A366" s="11" t="s">
        <v>42</v>
      </c>
      <c r="B366" s="91">
        <v>122</v>
      </c>
      <c r="C366" s="64">
        <v>117</v>
      </c>
      <c r="D366" s="23">
        <f t="shared" si="36"/>
        <v>0.01627100560149373</v>
      </c>
      <c r="G366" s="11" t="s">
        <v>42</v>
      </c>
      <c r="H366" s="91">
        <v>203</v>
      </c>
      <c r="I366" s="64">
        <v>191</v>
      </c>
      <c r="J366" s="23">
        <f t="shared" si="37"/>
        <v>0.016998827667057445</v>
      </c>
    </row>
    <row r="367" spans="1:10" ht="12.75">
      <c r="A367" s="11" t="s">
        <v>43</v>
      </c>
      <c r="B367" s="91">
        <v>524</v>
      </c>
      <c r="C367" s="64">
        <v>571</v>
      </c>
      <c r="D367" s="23">
        <f t="shared" si="36"/>
        <v>0.0698853027473993</v>
      </c>
      <c r="G367" s="11" t="s">
        <v>43</v>
      </c>
      <c r="H367" s="91">
        <v>1016</v>
      </c>
      <c r="I367" s="64">
        <v>964</v>
      </c>
      <c r="J367" s="23">
        <f t="shared" si="37"/>
        <v>0.08507787640261263</v>
      </c>
    </row>
    <row r="368" spans="1:10" ht="12.75">
      <c r="A368" s="11" t="s">
        <v>44</v>
      </c>
      <c r="B368" s="91">
        <v>24</v>
      </c>
      <c r="C368" s="64">
        <v>24</v>
      </c>
      <c r="D368" s="23">
        <f t="shared" si="36"/>
        <v>0.0032008535609495867</v>
      </c>
      <c r="G368" s="11" t="s">
        <v>44</v>
      </c>
      <c r="H368" s="91">
        <v>39</v>
      </c>
      <c r="I368" s="64">
        <v>43</v>
      </c>
      <c r="J368" s="23">
        <f t="shared" si="37"/>
        <v>0.003265784625690839</v>
      </c>
    </row>
    <row r="369" spans="1:10" ht="12.75">
      <c r="A369" s="11" t="s">
        <v>45</v>
      </c>
      <c r="B369" s="91">
        <v>477</v>
      </c>
      <c r="C369" s="64">
        <v>499</v>
      </c>
      <c r="D369" s="23">
        <f t="shared" si="36"/>
        <v>0.06361696452387303</v>
      </c>
      <c r="G369" s="11" t="s">
        <v>45</v>
      </c>
      <c r="H369" s="91">
        <v>658</v>
      </c>
      <c r="I369" s="64">
        <v>699</v>
      </c>
      <c r="J369" s="23">
        <f t="shared" si="37"/>
        <v>0.05509964830011723</v>
      </c>
    </row>
    <row r="370" spans="1:10" ht="12.75">
      <c r="A370" s="11" t="s">
        <v>46</v>
      </c>
      <c r="B370" s="91">
        <v>221</v>
      </c>
      <c r="C370" s="64">
        <v>235</v>
      </c>
      <c r="D370" s="23">
        <f t="shared" si="36"/>
        <v>0.029474526540410776</v>
      </c>
      <c r="G370" s="11" t="s">
        <v>46</v>
      </c>
      <c r="H370" s="91">
        <v>366</v>
      </c>
      <c r="I370" s="64">
        <v>307</v>
      </c>
      <c r="J370" s="23">
        <f t="shared" si="37"/>
        <v>0.030648132641098644</v>
      </c>
    </row>
    <row r="371" spans="1:10" ht="12.75">
      <c r="A371" s="11" t="s">
        <v>47</v>
      </c>
      <c r="B371" s="91">
        <v>52</v>
      </c>
      <c r="C371" s="64">
        <v>45</v>
      </c>
      <c r="D371" s="23">
        <f t="shared" si="36"/>
        <v>0.006935182715390771</v>
      </c>
      <c r="G371" s="11" t="s">
        <v>47</v>
      </c>
      <c r="H371" s="91">
        <v>70</v>
      </c>
      <c r="I371" s="64">
        <v>86</v>
      </c>
      <c r="J371" s="23">
        <f t="shared" si="37"/>
        <v>0.005861664712778429</v>
      </c>
    </row>
    <row r="372" spans="1:10" ht="12.75">
      <c r="A372" s="11" t="s">
        <v>48</v>
      </c>
      <c r="B372" s="91">
        <v>46</v>
      </c>
      <c r="C372" s="64">
        <v>41</v>
      </c>
      <c r="D372" s="23">
        <f t="shared" si="36"/>
        <v>0.006134969325153374</v>
      </c>
      <c r="G372" s="11" t="s">
        <v>48</v>
      </c>
      <c r="H372" s="91">
        <v>97</v>
      </c>
      <c r="I372" s="64">
        <v>79</v>
      </c>
      <c r="J372" s="23">
        <f t="shared" si="37"/>
        <v>0.008122592530564394</v>
      </c>
    </row>
    <row r="373" spans="1:10" ht="12.75">
      <c r="A373" s="11" t="s">
        <v>49</v>
      </c>
      <c r="B373" s="91">
        <v>348</v>
      </c>
      <c r="C373" s="64">
        <v>297</v>
      </c>
      <c r="D373" s="23">
        <f t="shared" si="36"/>
        <v>0.04641237663376901</v>
      </c>
      <c r="G373" s="11" t="s">
        <v>49</v>
      </c>
      <c r="H373" s="91">
        <v>496</v>
      </c>
      <c r="I373" s="64">
        <v>408</v>
      </c>
      <c r="J373" s="23">
        <f t="shared" si="37"/>
        <v>0.04153408139340144</v>
      </c>
    </row>
    <row r="374" spans="1:10" ht="13.5" thickBot="1">
      <c r="A374" s="72" t="s">
        <v>2</v>
      </c>
      <c r="B374" s="74">
        <f>SUM(B328:B373)</f>
        <v>7498</v>
      </c>
      <c r="C374" s="74">
        <f>SUM(C328:C373)</f>
        <v>7536</v>
      </c>
      <c r="D374" s="71">
        <f>SUM(D328:D373)</f>
        <v>1.0000000000000004</v>
      </c>
      <c r="G374" s="72" t="s">
        <v>2</v>
      </c>
      <c r="H374" s="74">
        <f>SUM(H328:H373)</f>
        <v>11942</v>
      </c>
      <c r="I374" s="74">
        <f>SUM(I328:I373)</f>
        <v>10979</v>
      </c>
      <c r="J374" s="71">
        <f>SUM(J328:J373)</f>
        <v>0.9999999999999999</v>
      </c>
    </row>
    <row r="375" ht="13.5" thickTop="1"/>
  </sheetData>
  <mergeCells count="1">
    <mergeCell ref="A7:D7"/>
  </mergeCells>
  <printOptions horizontalCentered="1" verticalCentered="1"/>
  <pageMargins left="0.22" right="0.28" top="0.24" bottom="0.31" header="0" footer="0"/>
  <pageSetup fitToHeight="1" fitToWidth="1" horizontalDpi="300" verticalDpi="300" orientation="portrait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5"/>
  <sheetViews>
    <sheetView workbookViewId="0" topLeftCell="A1"/>
  </sheetViews>
  <sheetFormatPr defaultColWidth="9.140625" defaultRowHeight="12.75"/>
  <cols>
    <col min="1" max="2" width="12.7109375" style="0" customWidth="1"/>
    <col min="3" max="3" width="16.140625" style="0" customWidth="1"/>
    <col min="4" max="4" width="12.7109375" style="0" customWidth="1"/>
    <col min="5" max="5" width="15.7109375" style="0" customWidth="1"/>
  </cols>
  <sheetData>
    <row r="2" spans="1:5" ht="12.75">
      <c r="A2" s="98" t="s">
        <v>194</v>
      </c>
      <c r="B2" s="92"/>
      <c r="C2" s="92"/>
      <c r="D2" s="93"/>
      <c r="E2" s="5"/>
    </row>
    <row r="3" spans="1:5" ht="12.75">
      <c r="A3" s="99" t="s">
        <v>55</v>
      </c>
      <c r="B3" s="94"/>
      <c r="C3" s="94"/>
      <c r="D3" s="95"/>
      <c r="E3" s="5"/>
    </row>
    <row r="4" spans="1:5" ht="12.75">
      <c r="A4" s="100" t="s">
        <v>193</v>
      </c>
      <c r="B4" s="96"/>
      <c r="C4" s="96"/>
      <c r="D4" s="97"/>
      <c r="E4" s="5"/>
    </row>
    <row r="5" spans="1:5" ht="12.75">
      <c r="A5" s="1"/>
      <c r="B5" s="12"/>
      <c r="C5" s="12"/>
      <c r="D5" s="10"/>
      <c r="E5" s="5"/>
    </row>
    <row r="6" spans="1:5" ht="12.75">
      <c r="A6" s="4"/>
      <c r="B6" s="52">
        <v>2007</v>
      </c>
      <c r="C6" s="52" t="s">
        <v>179</v>
      </c>
      <c r="D6" s="102" t="s">
        <v>1</v>
      </c>
      <c r="E6" s="16"/>
    </row>
    <row r="7" spans="1:5" ht="12.75">
      <c r="A7" s="4"/>
      <c r="B7" s="51" t="s">
        <v>3</v>
      </c>
      <c r="C7" s="51" t="s">
        <v>3</v>
      </c>
      <c r="D7" s="51" t="s">
        <v>180</v>
      </c>
      <c r="E7" s="5"/>
    </row>
    <row r="8" spans="1:5" ht="12.75">
      <c r="A8" s="101" t="s">
        <v>0</v>
      </c>
      <c r="B8" s="10"/>
      <c r="C8" s="10"/>
      <c r="D8" s="9"/>
      <c r="E8" s="5"/>
    </row>
    <row r="9" spans="1:5" ht="12.75">
      <c r="A9" s="10" t="s">
        <v>5</v>
      </c>
      <c r="B9" s="62">
        <v>1760</v>
      </c>
      <c r="C9" s="62">
        <v>1865</v>
      </c>
      <c r="D9" s="23">
        <f>B9/354578</f>
        <v>0.004963646926769287</v>
      </c>
      <c r="E9" s="17"/>
    </row>
    <row r="10" spans="1:5" ht="12.75">
      <c r="A10" s="14" t="s">
        <v>6</v>
      </c>
      <c r="B10" s="62">
        <v>11378</v>
      </c>
      <c r="C10" s="62">
        <v>11281</v>
      </c>
      <c r="D10" s="23">
        <f aca="true" t="shared" si="0" ref="D10:D54">B10/354578</f>
        <v>0.03208884927998917</v>
      </c>
      <c r="E10" s="17"/>
    </row>
    <row r="11" spans="1:5" ht="12.75">
      <c r="A11" s="10" t="s">
        <v>7</v>
      </c>
      <c r="B11" s="62">
        <v>895</v>
      </c>
      <c r="C11" s="62">
        <v>936</v>
      </c>
      <c r="D11" s="23">
        <f t="shared" si="0"/>
        <v>0.0025241272724196087</v>
      </c>
      <c r="E11" s="17"/>
    </row>
    <row r="12" spans="1:5" ht="12.75">
      <c r="A12" s="10" t="s">
        <v>8</v>
      </c>
      <c r="B12" s="62">
        <v>13976</v>
      </c>
      <c r="C12" s="62">
        <v>13418</v>
      </c>
      <c r="D12" s="23">
        <f t="shared" si="0"/>
        <v>0.03941586900484519</v>
      </c>
      <c r="E12" s="17"/>
    </row>
    <row r="13" spans="1:5" ht="12.75">
      <c r="A13" s="10" t="s">
        <v>9</v>
      </c>
      <c r="B13" s="62">
        <v>1077</v>
      </c>
      <c r="C13" s="62">
        <v>1097</v>
      </c>
      <c r="D13" s="23">
        <f t="shared" si="0"/>
        <v>0.0030374134887105235</v>
      </c>
      <c r="E13" s="17"/>
    </row>
    <row r="14" spans="1:5" ht="12.75">
      <c r="A14" s="10" t="s">
        <v>10</v>
      </c>
      <c r="B14" s="62">
        <v>1976</v>
      </c>
      <c r="C14" s="62">
        <v>2010</v>
      </c>
      <c r="D14" s="23">
        <f t="shared" si="0"/>
        <v>0.0055728217768727896</v>
      </c>
      <c r="E14" s="17"/>
    </row>
    <row r="15" spans="1:5" ht="12.75">
      <c r="A15" s="10" t="s">
        <v>11</v>
      </c>
      <c r="B15" s="62">
        <v>13430</v>
      </c>
      <c r="C15" s="62">
        <v>12336</v>
      </c>
      <c r="D15" s="23">
        <f t="shared" si="0"/>
        <v>0.037876010355972455</v>
      </c>
      <c r="E15" s="17"/>
    </row>
    <row r="16" spans="1:5" ht="12.75">
      <c r="A16" s="10" t="s">
        <v>12</v>
      </c>
      <c r="B16" s="62">
        <v>14085</v>
      </c>
      <c r="C16" s="62">
        <v>13093</v>
      </c>
      <c r="D16" s="23">
        <f t="shared" si="0"/>
        <v>0.03972327668383261</v>
      </c>
      <c r="E16" s="17"/>
    </row>
    <row r="17" spans="1:5" ht="12.75">
      <c r="A17" s="10" t="s">
        <v>13</v>
      </c>
      <c r="B17" s="62">
        <v>1002</v>
      </c>
      <c r="C17" s="62">
        <v>1002</v>
      </c>
      <c r="D17" s="23">
        <f t="shared" si="0"/>
        <v>0.002825894443535696</v>
      </c>
      <c r="E17" s="17"/>
    </row>
    <row r="18" spans="1:5" ht="12.75">
      <c r="A18" s="10" t="s">
        <v>14</v>
      </c>
      <c r="B18" s="62">
        <v>28292</v>
      </c>
      <c r="C18" s="62">
        <v>27763</v>
      </c>
      <c r="D18" s="23">
        <f t="shared" si="0"/>
        <v>0.07979062434781628</v>
      </c>
      <c r="E18" s="17"/>
    </row>
    <row r="19" spans="1:5" ht="12.75">
      <c r="A19" s="10" t="s">
        <v>15</v>
      </c>
      <c r="B19" s="62">
        <v>4163</v>
      </c>
      <c r="C19" s="62">
        <v>4144</v>
      </c>
      <c r="D19" s="23">
        <f t="shared" si="0"/>
        <v>0.01174071713417076</v>
      </c>
      <c r="E19" s="17"/>
    </row>
    <row r="20" spans="1:5" ht="12.75">
      <c r="A20" s="10" t="s">
        <v>16</v>
      </c>
      <c r="B20" s="62">
        <v>2523</v>
      </c>
      <c r="C20" s="62">
        <v>2578</v>
      </c>
      <c r="D20" s="23">
        <f t="shared" si="0"/>
        <v>0.007115500679681199</v>
      </c>
      <c r="E20" s="17"/>
    </row>
    <row r="21" spans="1:5" ht="12.75">
      <c r="A21" s="10" t="s">
        <v>17</v>
      </c>
      <c r="B21" s="62">
        <v>3222</v>
      </c>
      <c r="C21" s="62">
        <v>3240</v>
      </c>
      <c r="D21" s="23">
        <f t="shared" si="0"/>
        <v>0.00908685818071059</v>
      </c>
      <c r="E21" s="17"/>
    </row>
    <row r="22" spans="1:5" ht="12.75">
      <c r="A22" s="10" t="s">
        <v>18</v>
      </c>
      <c r="B22" s="62">
        <v>2485</v>
      </c>
      <c r="C22" s="62">
        <v>2525</v>
      </c>
      <c r="D22" s="23">
        <f t="shared" si="0"/>
        <v>0.0070083310301259525</v>
      </c>
      <c r="E22" s="17"/>
    </row>
    <row r="23" spans="1:5" ht="12.75">
      <c r="A23" s="10" t="s">
        <v>19</v>
      </c>
      <c r="B23" s="62">
        <v>3138</v>
      </c>
      <c r="C23" s="62">
        <v>3101</v>
      </c>
      <c r="D23" s="23">
        <f t="shared" si="0"/>
        <v>0.008849956850114785</v>
      </c>
      <c r="E23" s="17"/>
    </row>
    <row r="24" spans="1:5" ht="12.75">
      <c r="A24" s="10" t="s">
        <v>20</v>
      </c>
      <c r="B24" s="62">
        <v>5147</v>
      </c>
      <c r="C24" s="62">
        <v>5306</v>
      </c>
      <c r="D24" s="23">
        <f t="shared" si="0"/>
        <v>0.014515847006864499</v>
      </c>
      <c r="E24" s="17"/>
    </row>
    <row r="25" spans="1:5" ht="12.75">
      <c r="A25" s="10" t="s">
        <v>21</v>
      </c>
      <c r="B25" s="62">
        <v>2854</v>
      </c>
      <c r="C25" s="62">
        <v>2898</v>
      </c>
      <c r="D25" s="23">
        <f t="shared" si="0"/>
        <v>0.008049004732386103</v>
      </c>
      <c r="E25" s="17"/>
    </row>
    <row r="26" spans="1:5" ht="12.75">
      <c r="A26" s="10" t="s">
        <v>22</v>
      </c>
      <c r="B26" s="62">
        <v>10443</v>
      </c>
      <c r="C26" s="62">
        <v>9015</v>
      </c>
      <c r="D26" s="23">
        <f t="shared" si="0"/>
        <v>0.029451911850142988</v>
      </c>
      <c r="E26" s="17"/>
    </row>
    <row r="27" spans="1:5" ht="12.75">
      <c r="A27" s="10" t="s">
        <v>23</v>
      </c>
      <c r="B27" s="62">
        <v>1604</v>
      </c>
      <c r="C27" s="62">
        <v>1612</v>
      </c>
      <c r="D27" s="23">
        <f t="shared" si="0"/>
        <v>0.004523687312805645</v>
      </c>
      <c r="E27" s="17"/>
    </row>
    <row r="28" spans="1:5" ht="12.75">
      <c r="A28" s="10" t="s">
        <v>50</v>
      </c>
      <c r="B28" s="62">
        <v>1803</v>
      </c>
      <c r="C28" s="62">
        <v>1829</v>
      </c>
      <c r="D28" s="23">
        <f t="shared" si="0"/>
        <v>0.005084917846002854</v>
      </c>
      <c r="E28" s="17"/>
    </row>
    <row r="29" spans="1:5" ht="12.75">
      <c r="A29" s="10" t="s">
        <v>24</v>
      </c>
      <c r="B29" s="62">
        <v>11693</v>
      </c>
      <c r="C29" s="62">
        <v>11096</v>
      </c>
      <c r="D29" s="23">
        <f t="shared" si="0"/>
        <v>0.03297722926972345</v>
      </c>
      <c r="E29" s="17"/>
    </row>
    <row r="30" spans="1:5" ht="12.75">
      <c r="A30" s="10" t="s">
        <v>25</v>
      </c>
      <c r="B30" s="62">
        <v>4507</v>
      </c>
      <c r="C30" s="62">
        <v>4376</v>
      </c>
      <c r="D30" s="23">
        <f t="shared" si="0"/>
        <v>0.012710884488039304</v>
      </c>
      <c r="E30" s="17"/>
    </row>
    <row r="31" spans="1:5" ht="12.75">
      <c r="A31" s="10" t="s">
        <v>26</v>
      </c>
      <c r="B31" s="62">
        <v>36241</v>
      </c>
      <c r="C31" s="62">
        <v>34120</v>
      </c>
      <c r="D31" s="23">
        <f t="shared" si="0"/>
        <v>0.10220882288241233</v>
      </c>
      <c r="E31" s="17"/>
    </row>
    <row r="32" spans="1:5" ht="12.75">
      <c r="A32" s="10" t="s">
        <v>27</v>
      </c>
      <c r="B32" s="62">
        <v>5289</v>
      </c>
      <c r="C32" s="62">
        <v>5216</v>
      </c>
      <c r="D32" s="23">
        <f t="shared" si="0"/>
        <v>0.014916323065728838</v>
      </c>
      <c r="E32" s="17"/>
    </row>
    <row r="33" spans="1:5" ht="12.75">
      <c r="A33" s="10" t="s">
        <v>28</v>
      </c>
      <c r="B33" s="62">
        <v>1734</v>
      </c>
      <c r="C33" s="62">
        <v>1619</v>
      </c>
      <c r="D33" s="23">
        <f t="shared" si="0"/>
        <v>0.004890320324442012</v>
      </c>
      <c r="E33" s="17"/>
    </row>
    <row r="34" spans="1:5" ht="12.75">
      <c r="A34" s="10" t="s">
        <v>29</v>
      </c>
      <c r="B34" s="62">
        <v>19006</v>
      </c>
      <c r="C34" s="62">
        <v>16992</v>
      </c>
      <c r="D34" s="23">
        <f t="shared" si="0"/>
        <v>0.053601746301236965</v>
      </c>
      <c r="E34" s="17"/>
    </row>
    <row r="35" spans="1:5" ht="12.75">
      <c r="A35" s="10" t="s">
        <v>30</v>
      </c>
      <c r="B35" s="62">
        <v>1985</v>
      </c>
      <c r="C35" s="62">
        <v>1850</v>
      </c>
      <c r="D35" s="23">
        <f t="shared" si="0"/>
        <v>0.005598204062293769</v>
      </c>
      <c r="E35" s="17"/>
    </row>
    <row r="36" spans="1:5" ht="12.75">
      <c r="A36" s="10" t="s">
        <v>31</v>
      </c>
      <c r="B36" s="62">
        <v>4706</v>
      </c>
      <c r="C36" s="62">
        <v>4363</v>
      </c>
      <c r="D36" s="23">
        <f t="shared" si="0"/>
        <v>0.013272115021236512</v>
      </c>
      <c r="E36" s="17"/>
    </row>
    <row r="37" spans="1:5" ht="12.75">
      <c r="A37" s="10" t="s">
        <v>32</v>
      </c>
      <c r="B37" s="62">
        <v>5207</v>
      </c>
      <c r="C37" s="62">
        <v>4767</v>
      </c>
      <c r="D37" s="23">
        <f t="shared" si="0"/>
        <v>0.01468506224300436</v>
      </c>
      <c r="E37" s="17"/>
    </row>
    <row r="38" spans="1:5" ht="12.75">
      <c r="A38" s="10" t="s">
        <v>33</v>
      </c>
      <c r="B38" s="62">
        <v>4772</v>
      </c>
      <c r="C38" s="62">
        <v>4939</v>
      </c>
      <c r="D38" s="23">
        <f t="shared" si="0"/>
        <v>0.01345825178099036</v>
      </c>
      <c r="E38" s="17"/>
    </row>
    <row r="39" spans="1:5" ht="12.75">
      <c r="A39" s="10" t="s">
        <v>35</v>
      </c>
      <c r="B39" s="62">
        <v>1516</v>
      </c>
      <c r="C39" s="62">
        <v>1552</v>
      </c>
      <c r="D39" s="23">
        <f t="shared" si="0"/>
        <v>0.004275504966467181</v>
      </c>
      <c r="E39" s="17"/>
    </row>
    <row r="40" spans="1:5" ht="12.75">
      <c r="A40" s="10" t="s">
        <v>36</v>
      </c>
      <c r="B40" s="62">
        <v>20046</v>
      </c>
      <c r="C40" s="62">
        <v>19086</v>
      </c>
      <c r="D40" s="23">
        <f t="shared" si="0"/>
        <v>0.05653481039432791</v>
      </c>
      <c r="E40" s="17"/>
    </row>
    <row r="41" spans="1:5" ht="12.75">
      <c r="A41" s="10" t="s">
        <v>37</v>
      </c>
      <c r="B41" s="62">
        <v>2777</v>
      </c>
      <c r="C41" s="62">
        <v>2903</v>
      </c>
      <c r="D41" s="23">
        <f t="shared" si="0"/>
        <v>0.007831845179339948</v>
      </c>
      <c r="E41" s="17"/>
    </row>
    <row r="42" spans="1:5" ht="12.75">
      <c r="A42" s="10" t="s">
        <v>38</v>
      </c>
      <c r="B42" s="62">
        <v>2039</v>
      </c>
      <c r="C42" s="62">
        <v>2134</v>
      </c>
      <c r="D42" s="23">
        <f t="shared" si="0"/>
        <v>0.0057504977748196445</v>
      </c>
      <c r="E42" s="17"/>
    </row>
    <row r="43" spans="1:5" ht="12.75">
      <c r="A43" s="10" t="s">
        <v>34</v>
      </c>
      <c r="B43" s="62">
        <v>471</v>
      </c>
      <c r="C43" s="62">
        <v>472</v>
      </c>
      <c r="D43" s="23">
        <f t="shared" si="0"/>
        <v>0.001328339603697917</v>
      </c>
      <c r="E43" s="17"/>
    </row>
    <row r="44" spans="1:5" ht="12.75">
      <c r="A44" s="10" t="s">
        <v>39</v>
      </c>
      <c r="B44" s="62">
        <v>3007</v>
      </c>
      <c r="C44" s="62">
        <v>2957</v>
      </c>
      <c r="D44" s="23">
        <f t="shared" si="0"/>
        <v>0.008480503584542753</v>
      </c>
      <c r="E44" s="17"/>
    </row>
    <row r="45" spans="1:5" ht="12.75">
      <c r="A45" s="10" t="s">
        <v>40</v>
      </c>
      <c r="B45" s="62">
        <v>4957</v>
      </c>
      <c r="C45" s="62">
        <v>4937</v>
      </c>
      <c r="D45" s="23">
        <f t="shared" si="0"/>
        <v>0.013979998759088268</v>
      </c>
      <c r="E45" s="17"/>
    </row>
    <row r="46" spans="1:5" ht="12.75">
      <c r="A46" s="10" t="s">
        <v>41</v>
      </c>
      <c r="B46" s="62">
        <v>7667</v>
      </c>
      <c r="C46" s="62">
        <v>7395</v>
      </c>
      <c r="D46" s="23">
        <f t="shared" si="0"/>
        <v>0.021622886924738703</v>
      </c>
      <c r="E46" s="17"/>
    </row>
    <row r="47" spans="1:5" ht="12.75">
      <c r="A47" s="10" t="s">
        <v>42</v>
      </c>
      <c r="B47" s="62">
        <v>7812</v>
      </c>
      <c r="C47" s="62">
        <v>7727</v>
      </c>
      <c r="D47" s="23">
        <f t="shared" si="0"/>
        <v>0.022031823745410038</v>
      </c>
      <c r="E47" s="17"/>
    </row>
    <row r="48" spans="1:5" ht="12.75">
      <c r="A48" s="10" t="s">
        <v>43</v>
      </c>
      <c r="B48" s="62">
        <v>29155</v>
      </c>
      <c r="C48" s="62">
        <v>27313</v>
      </c>
      <c r="D48" s="23">
        <f t="shared" si="0"/>
        <v>0.08222450349429462</v>
      </c>
      <c r="E48" s="17"/>
    </row>
    <row r="49" spans="1:5" ht="12.75">
      <c r="A49" s="10" t="s">
        <v>44</v>
      </c>
      <c r="B49" s="62">
        <v>1432</v>
      </c>
      <c r="C49" s="62">
        <v>1447</v>
      </c>
      <c r="D49" s="23">
        <f t="shared" si="0"/>
        <v>0.004038603635871374</v>
      </c>
      <c r="E49" s="17"/>
    </row>
    <row r="50" spans="1:5" ht="12.75">
      <c r="A50" s="10" t="s">
        <v>45</v>
      </c>
      <c r="B50" s="62">
        <v>21777</v>
      </c>
      <c r="C50" s="62">
        <v>20960</v>
      </c>
      <c r="D50" s="23">
        <f t="shared" si="0"/>
        <v>0.061416669956962926</v>
      </c>
      <c r="E50" s="17"/>
    </row>
    <row r="51" spans="1:5" ht="12.75">
      <c r="A51" s="10" t="s">
        <v>46</v>
      </c>
      <c r="B51" s="62">
        <v>9461</v>
      </c>
      <c r="C51" s="62">
        <v>9597</v>
      </c>
      <c r="D51" s="23">
        <f t="shared" si="0"/>
        <v>0.02668242248532058</v>
      </c>
      <c r="E51" s="17"/>
    </row>
    <row r="52" spans="1:5" ht="12.75">
      <c r="A52" s="10" t="s">
        <v>47</v>
      </c>
      <c r="B52" s="62">
        <v>1923</v>
      </c>
      <c r="C52" s="62">
        <v>1998</v>
      </c>
      <c r="D52" s="23">
        <f t="shared" si="0"/>
        <v>0.005423348318282578</v>
      </c>
      <c r="E52" s="17"/>
    </row>
    <row r="53" spans="1:5" ht="12.75">
      <c r="A53" s="10" t="s">
        <v>48</v>
      </c>
      <c r="B53" s="62">
        <v>2711</v>
      </c>
      <c r="C53" s="62">
        <v>2882</v>
      </c>
      <c r="D53" s="23">
        <f t="shared" si="0"/>
        <v>0.0076457084195860996</v>
      </c>
      <c r="E53" s="17"/>
    </row>
    <row r="54" spans="1:5" ht="12.75">
      <c r="A54" s="10" t="s">
        <v>49</v>
      </c>
      <c r="B54" s="62">
        <v>17434</v>
      </c>
      <c r="C54" s="62">
        <v>15346</v>
      </c>
      <c r="D54" s="23">
        <f t="shared" si="0"/>
        <v>0.049168307114372575</v>
      </c>
      <c r="E54" s="17"/>
    </row>
    <row r="55" spans="1:5" ht="13.5" thickBot="1">
      <c r="A55" s="103" t="s">
        <v>2</v>
      </c>
      <c r="B55" s="54">
        <f>SUM(B9:B54)</f>
        <v>354578</v>
      </c>
      <c r="C55" s="54">
        <f>SUM(C9:C54)</f>
        <v>339093</v>
      </c>
      <c r="D55" s="71">
        <f>SUM(D9:D54)</f>
        <v>1.0000000000000002</v>
      </c>
      <c r="E55" s="17"/>
    </row>
    <row r="56" ht="13.5" thickTop="1"/>
  </sheetData>
  <printOptions horizontalCentered="1" verticalCentered="1"/>
  <pageMargins left="0.75" right="0.75" top="0.68" bottom="0.8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5"/>
  <sheetViews>
    <sheetView workbookViewId="0" topLeftCell="A1"/>
  </sheetViews>
  <sheetFormatPr defaultColWidth="9.140625" defaultRowHeight="12.75"/>
  <cols>
    <col min="1" max="1" width="15.7109375" style="0" customWidth="1"/>
    <col min="2" max="3" width="12.7109375" style="0" customWidth="1"/>
    <col min="4" max="4" width="15.00390625" style="0" customWidth="1"/>
  </cols>
  <sheetData>
    <row r="2" spans="1:4" ht="12.75">
      <c r="A2" s="104" t="s">
        <v>195</v>
      </c>
      <c r="B2" s="105"/>
      <c r="C2" s="105"/>
      <c r="D2" s="106"/>
    </row>
    <row r="3" spans="1:4" ht="12.75">
      <c r="A3" s="107" t="s">
        <v>51</v>
      </c>
      <c r="B3" s="108"/>
      <c r="C3" s="108"/>
      <c r="D3" s="109"/>
    </row>
    <row r="4" spans="1:4" ht="12.75">
      <c r="A4" s="110" t="s">
        <v>52</v>
      </c>
      <c r="B4" s="111"/>
      <c r="C4" s="111"/>
      <c r="D4" s="112"/>
    </row>
    <row r="5" spans="1:4" ht="12.75">
      <c r="A5" s="12"/>
      <c r="B5" s="33"/>
      <c r="C5" s="33" t="s">
        <v>156</v>
      </c>
      <c r="D5" s="33"/>
    </row>
    <row r="6" spans="1:4" ht="12.75">
      <c r="A6" s="13"/>
      <c r="B6" s="33" t="s">
        <v>183</v>
      </c>
      <c r="C6" s="33" t="s">
        <v>167</v>
      </c>
      <c r="D6" s="33" t="s">
        <v>1</v>
      </c>
    </row>
    <row r="7" spans="1:4" ht="12.75">
      <c r="A7" s="13"/>
      <c r="B7" s="33" t="s">
        <v>3</v>
      </c>
      <c r="C7" s="33" t="s">
        <v>3</v>
      </c>
      <c r="D7" s="33" t="s">
        <v>184</v>
      </c>
    </row>
    <row r="8" spans="1:4" ht="12.75">
      <c r="A8" s="51" t="s">
        <v>0</v>
      </c>
      <c r="B8" s="14"/>
      <c r="C8" s="14"/>
      <c r="D8" s="14"/>
    </row>
    <row r="9" spans="1:4" ht="12.75">
      <c r="A9" s="11" t="s">
        <v>5</v>
      </c>
      <c r="B9" s="90">
        <v>572</v>
      </c>
      <c r="C9" s="90">
        <v>542</v>
      </c>
      <c r="D9" s="23">
        <f>B9/97613</f>
        <v>0.005859875221538115</v>
      </c>
    </row>
    <row r="10" spans="1:4" ht="12.75">
      <c r="A10" s="11" t="s">
        <v>6</v>
      </c>
      <c r="B10" s="90">
        <v>3597</v>
      </c>
      <c r="C10" s="90">
        <v>3467</v>
      </c>
      <c r="D10" s="23">
        <f aca="true" t="shared" si="0" ref="D10:D54">B10/97613</f>
        <v>0.03684959995082622</v>
      </c>
    </row>
    <row r="11" spans="1:4" ht="12.75">
      <c r="A11" s="11" t="s">
        <v>7</v>
      </c>
      <c r="B11" s="90">
        <v>372</v>
      </c>
      <c r="C11" s="90">
        <v>340</v>
      </c>
      <c r="D11" s="23">
        <f t="shared" si="0"/>
        <v>0.003810967801419893</v>
      </c>
    </row>
    <row r="12" spans="1:4" ht="12.75">
      <c r="A12" s="11" t="s">
        <v>8</v>
      </c>
      <c r="B12" s="90">
        <v>3802</v>
      </c>
      <c r="C12" s="90">
        <v>3814</v>
      </c>
      <c r="D12" s="23">
        <f t="shared" si="0"/>
        <v>0.0389497300564474</v>
      </c>
    </row>
    <row r="13" spans="1:4" ht="12.75">
      <c r="A13" s="11" t="s">
        <v>9</v>
      </c>
      <c r="B13" s="90">
        <v>437</v>
      </c>
      <c r="C13" s="90">
        <v>434</v>
      </c>
      <c r="D13" s="23">
        <f t="shared" si="0"/>
        <v>0.004476862712958315</v>
      </c>
    </row>
    <row r="14" spans="1:4" ht="12.75">
      <c r="A14" s="11" t="s">
        <v>10</v>
      </c>
      <c r="B14" s="90">
        <v>754</v>
      </c>
      <c r="C14" s="90">
        <v>750</v>
      </c>
      <c r="D14" s="23">
        <f t="shared" si="0"/>
        <v>0.007724380973845697</v>
      </c>
    </row>
    <row r="15" spans="1:4" ht="12.75">
      <c r="A15" s="11" t="s">
        <v>11</v>
      </c>
      <c r="B15" s="90">
        <v>2605</v>
      </c>
      <c r="C15" s="90">
        <v>2468</v>
      </c>
      <c r="D15" s="23">
        <f t="shared" si="0"/>
        <v>0.02668701914703984</v>
      </c>
    </row>
    <row r="16" spans="1:4" ht="12.75">
      <c r="A16" s="11" t="s">
        <v>12</v>
      </c>
      <c r="B16" s="90">
        <v>3924</v>
      </c>
      <c r="C16" s="90">
        <v>3593</v>
      </c>
      <c r="D16" s="23">
        <f t="shared" si="0"/>
        <v>0.04019956358271951</v>
      </c>
    </row>
    <row r="17" spans="1:4" ht="12.75">
      <c r="A17" s="11" t="s">
        <v>13</v>
      </c>
      <c r="B17" s="90">
        <v>375</v>
      </c>
      <c r="C17" s="90">
        <v>357</v>
      </c>
      <c r="D17" s="23">
        <f t="shared" si="0"/>
        <v>0.003841701412721666</v>
      </c>
    </row>
    <row r="18" spans="1:4" ht="12.75">
      <c r="A18" s="11" t="s">
        <v>14</v>
      </c>
      <c r="B18" s="90">
        <v>5821</v>
      </c>
      <c r="C18" s="90">
        <v>5698</v>
      </c>
      <c r="D18" s="23">
        <f t="shared" si="0"/>
        <v>0.05963345046254085</v>
      </c>
    </row>
    <row r="19" spans="1:4" ht="12.75">
      <c r="A19" s="11" t="s">
        <v>15</v>
      </c>
      <c r="B19" s="90">
        <v>1467</v>
      </c>
      <c r="C19" s="90">
        <v>1421</v>
      </c>
      <c r="D19" s="23">
        <f t="shared" si="0"/>
        <v>0.015028735926567158</v>
      </c>
    </row>
    <row r="20" spans="1:4" ht="12.75">
      <c r="A20" s="11" t="s">
        <v>16</v>
      </c>
      <c r="B20" s="90">
        <v>907</v>
      </c>
      <c r="C20" s="90">
        <v>877</v>
      </c>
      <c r="D20" s="23">
        <f t="shared" si="0"/>
        <v>0.009291795150236136</v>
      </c>
    </row>
    <row r="21" spans="1:4" ht="12.75">
      <c r="A21" s="11" t="s">
        <v>17</v>
      </c>
      <c r="B21" s="90">
        <v>1348</v>
      </c>
      <c r="C21" s="90">
        <v>1298</v>
      </c>
      <c r="D21" s="23">
        <f t="shared" si="0"/>
        <v>0.013809636011596816</v>
      </c>
    </row>
    <row r="22" spans="1:4" ht="12.75">
      <c r="A22" s="11" t="s">
        <v>18</v>
      </c>
      <c r="B22" s="90">
        <v>951</v>
      </c>
      <c r="C22" s="90">
        <v>954</v>
      </c>
      <c r="D22" s="23">
        <f t="shared" si="0"/>
        <v>0.009742554782662146</v>
      </c>
    </row>
    <row r="23" spans="1:4" ht="12.75">
      <c r="A23" s="11" t="s">
        <v>19</v>
      </c>
      <c r="B23" s="90">
        <v>1182</v>
      </c>
      <c r="C23" s="90">
        <v>1178</v>
      </c>
      <c r="D23" s="23">
        <f t="shared" si="0"/>
        <v>0.012109042852898691</v>
      </c>
    </row>
    <row r="24" spans="1:4" ht="12.75">
      <c r="A24" s="11" t="s">
        <v>20</v>
      </c>
      <c r="B24" s="90">
        <v>1927</v>
      </c>
      <c r="C24" s="90">
        <v>1941</v>
      </c>
      <c r="D24" s="23">
        <f t="shared" si="0"/>
        <v>0.019741222992839067</v>
      </c>
    </row>
    <row r="25" spans="1:4" ht="12.75">
      <c r="A25" s="11" t="s">
        <v>21</v>
      </c>
      <c r="B25" s="90">
        <v>1203</v>
      </c>
      <c r="C25" s="90">
        <v>1159</v>
      </c>
      <c r="D25" s="23">
        <f t="shared" si="0"/>
        <v>0.012324178132011105</v>
      </c>
    </row>
    <row r="26" spans="1:4" ht="12.75">
      <c r="A26" s="11" t="s">
        <v>22</v>
      </c>
      <c r="B26" s="90">
        <v>2346</v>
      </c>
      <c r="C26" s="90">
        <v>2245</v>
      </c>
      <c r="D26" s="23">
        <f t="shared" si="0"/>
        <v>0.024033684037986745</v>
      </c>
    </row>
    <row r="27" spans="1:4" ht="12.75">
      <c r="A27" s="11" t="s">
        <v>23</v>
      </c>
      <c r="B27" s="90">
        <v>606</v>
      </c>
      <c r="C27" s="90">
        <v>597</v>
      </c>
      <c r="D27" s="23">
        <f t="shared" si="0"/>
        <v>0.006208189482958213</v>
      </c>
    </row>
    <row r="28" spans="1:4" ht="12.75">
      <c r="A28" s="11" t="s">
        <v>50</v>
      </c>
      <c r="B28" s="90">
        <v>652</v>
      </c>
      <c r="C28" s="90">
        <v>673</v>
      </c>
      <c r="D28" s="23">
        <f t="shared" si="0"/>
        <v>0.006679438189585404</v>
      </c>
    </row>
    <row r="29" spans="1:4" ht="12.75">
      <c r="A29" s="11" t="s">
        <v>24</v>
      </c>
      <c r="B29" s="90">
        <v>3913</v>
      </c>
      <c r="C29" s="90">
        <v>3738</v>
      </c>
      <c r="D29" s="23">
        <f t="shared" si="0"/>
        <v>0.04008687367461301</v>
      </c>
    </row>
    <row r="30" spans="1:4" ht="12.75">
      <c r="A30" s="11" t="s">
        <v>25</v>
      </c>
      <c r="B30" s="90">
        <v>1572</v>
      </c>
      <c r="C30" s="90">
        <v>1559</v>
      </c>
      <c r="D30" s="23">
        <f t="shared" si="0"/>
        <v>0.016104412322129225</v>
      </c>
    </row>
    <row r="31" spans="1:4" ht="12.75">
      <c r="A31" s="11" t="s">
        <v>26</v>
      </c>
      <c r="B31" s="90">
        <v>7809</v>
      </c>
      <c r="C31" s="90">
        <v>7572</v>
      </c>
      <c r="D31" s="23">
        <f t="shared" si="0"/>
        <v>0.07999959021851598</v>
      </c>
    </row>
    <row r="32" spans="1:4" ht="12.75">
      <c r="A32" s="11" t="s">
        <v>27</v>
      </c>
      <c r="B32" s="90">
        <v>1758</v>
      </c>
      <c r="C32" s="90">
        <v>1756</v>
      </c>
      <c r="D32" s="23">
        <f t="shared" si="0"/>
        <v>0.01800989622283917</v>
      </c>
    </row>
    <row r="33" spans="1:4" ht="12.75">
      <c r="A33" s="11" t="s">
        <v>28</v>
      </c>
      <c r="B33" s="90">
        <v>667</v>
      </c>
      <c r="C33" s="90">
        <v>706</v>
      </c>
      <c r="D33" s="23">
        <f t="shared" si="0"/>
        <v>0.00683310624609427</v>
      </c>
    </row>
    <row r="34" spans="1:4" ht="12.75">
      <c r="A34" s="11" t="s">
        <v>29</v>
      </c>
      <c r="B34" s="90">
        <v>5340</v>
      </c>
      <c r="C34" s="90">
        <v>5139</v>
      </c>
      <c r="D34" s="23">
        <f t="shared" si="0"/>
        <v>0.054705828117156526</v>
      </c>
    </row>
    <row r="35" spans="1:4" ht="12.75">
      <c r="A35" s="11" t="s">
        <v>30</v>
      </c>
      <c r="B35" s="90">
        <v>722</v>
      </c>
      <c r="C35" s="90">
        <v>686</v>
      </c>
      <c r="D35" s="23">
        <f t="shared" si="0"/>
        <v>0.007396555786626781</v>
      </c>
    </row>
    <row r="36" spans="1:4" ht="12.75">
      <c r="A36" s="11" t="s">
        <v>31</v>
      </c>
      <c r="B36" s="90">
        <v>1319</v>
      </c>
      <c r="C36" s="90">
        <v>1304</v>
      </c>
      <c r="D36" s="23">
        <f t="shared" si="0"/>
        <v>0.013512544435679674</v>
      </c>
    </row>
    <row r="37" spans="1:4" ht="12.75">
      <c r="A37" s="11" t="s">
        <v>32</v>
      </c>
      <c r="B37" s="90">
        <v>1429</v>
      </c>
      <c r="C37" s="90">
        <v>1423</v>
      </c>
      <c r="D37" s="23">
        <f t="shared" si="0"/>
        <v>0.014639443516744696</v>
      </c>
    </row>
    <row r="38" spans="1:4" ht="12.75">
      <c r="A38" s="11" t="s">
        <v>33</v>
      </c>
      <c r="B38" s="90">
        <v>1526</v>
      </c>
      <c r="C38" s="90">
        <v>1543</v>
      </c>
      <c r="D38" s="23">
        <f t="shared" si="0"/>
        <v>0.015633163615502033</v>
      </c>
    </row>
    <row r="39" spans="1:4" ht="12.75">
      <c r="A39" s="11" t="s">
        <v>35</v>
      </c>
      <c r="B39" s="90">
        <v>582</v>
      </c>
      <c r="C39" s="90">
        <v>600</v>
      </c>
      <c r="D39" s="23">
        <f t="shared" si="0"/>
        <v>0.005962320592544026</v>
      </c>
    </row>
    <row r="40" spans="1:4" ht="12.75">
      <c r="A40" s="11" t="s">
        <v>36</v>
      </c>
      <c r="B40" s="90">
        <v>4970</v>
      </c>
      <c r="C40" s="90">
        <v>4919</v>
      </c>
      <c r="D40" s="23">
        <f t="shared" si="0"/>
        <v>0.05091534938993782</v>
      </c>
    </row>
    <row r="41" spans="1:4" ht="12.75">
      <c r="A41" s="11" t="s">
        <v>37</v>
      </c>
      <c r="B41" s="90">
        <v>1112</v>
      </c>
      <c r="C41" s="90">
        <v>1128</v>
      </c>
      <c r="D41" s="23">
        <f t="shared" si="0"/>
        <v>0.011391925255857313</v>
      </c>
    </row>
    <row r="42" spans="1:4" ht="12.75">
      <c r="A42" s="11" t="s">
        <v>38</v>
      </c>
      <c r="B42" s="90">
        <v>968</v>
      </c>
      <c r="C42" s="90">
        <v>1014</v>
      </c>
      <c r="D42" s="23">
        <f t="shared" si="0"/>
        <v>0.009916711913372194</v>
      </c>
    </row>
    <row r="43" spans="1:4" ht="12.75">
      <c r="A43" s="11" t="s">
        <v>34</v>
      </c>
      <c r="B43" s="90">
        <v>170</v>
      </c>
      <c r="C43" s="90">
        <v>164</v>
      </c>
      <c r="D43" s="23">
        <f t="shared" si="0"/>
        <v>0.0017415713071004886</v>
      </c>
    </row>
    <row r="44" spans="1:4" ht="12.75">
      <c r="A44" s="11" t="s">
        <v>39</v>
      </c>
      <c r="B44" s="90">
        <v>971</v>
      </c>
      <c r="C44" s="90">
        <v>959</v>
      </c>
      <c r="D44" s="23">
        <f t="shared" si="0"/>
        <v>0.009947445524673968</v>
      </c>
    </row>
    <row r="45" spans="1:4" ht="12.75">
      <c r="A45" s="11" t="s">
        <v>40</v>
      </c>
      <c r="B45" s="90">
        <v>1479</v>
      </c>
      <c r="C45" s="90">
        <v>1429</v>
      </c>
      <c r="D45" s="23">
        <f t="shared" si="0"/>
        <v>0.015151670371774251</v>
      </c>
    </row>
    <row r="46" spans="1:4" ht="12.75">
      <c r="A46" s="11" t="s">
        <v>41</v>
      </c>
      <c r="B46" s="90">
        <v>2741</v>
      </c>
      <c r="C46" s="90">
        <v>2782</v>
      </c>
      <c r="D46" s="23">
        <f t="shared" si="0"/>
        <v>0.028080276192720233</v>
      </c>
    </row>
    <row r="47" spans="1:4" ht="12.75">
      <c r="A47" s="11" t="s">
        <v>42</v>
      </c>
      <c r="B47" s="90">
        <v>1864</v>
      </c>
      <c r="C47" s="90">
        <v>1789</v>
      </c>
      <c r="D47" s="23">
        <f t="shared" si="0"/>
        <v>0.019095817155501828</v>
      </c>
    </row>
    <row r="48" spans="1:4" ht="12.75">
      <c r="A48" s="11" t="s">
        <v>43</v>
      </c>
      <c r="B48" s="90">
        <v>6783</v>
      </c>
      <c r="C48" s="90">
        <v>6715</v>
      </c>
      <c r="D48" s="23">
        <f t="shared" si="0"/>
        <v>0.0694886951533095</v>
      </c>
    </row>
    <row r="49" spans="1:4" ht="12.75">
      <c r="A49" s="11" t="s">
        <v>44</v>
      </c>
      <c r="B49" s="90">
        <v>337</v>
      </c>
      <c r="C49" s="90">
        <v>330</v>
      </c>
      <c r="D49" s="23">
        <f t="shared" si="0"/>
        <v>0.003452409002899204</v>
      </c>
    </row>
    <row r="50" spans="1:4" ht="12.75">
      <c r="A50" s="11" t="s">
        <v>45</v>
      </c>
      <c r="B50" s="90">
        <v>5850</v>
      </c>
      <c r="C50" s="90">
        <v>5697</v>
      </c>
      <c r="D50" s="23">
        <f t="shared" si="0"/>
        <v>0.05993054203845799</v>
      </c>
    </row>
    <row r="51" spans="1:4" ht="12.75">
      <c r="A51" s="11" t="s">
        <v>46</v>
      </c>
      <c r="B51" s="90">
        <v>3176</v>
      </c>
      <c r="C51" s="90">
        <v>3182</v>
      </c>
      <c r="D51" s="23">
        <f t="shared" si="0"/>
        <v>0.03253664983147737</v>
      </c>
    </row>
    <row r="52" spans="1:4" ht="12.75">
      <c r="A52" s="11" t="s">
        <v>47</v>
      </c>
      <c r="B52" s="90">
        <v>752</v>
      </c>
      <c r="C52" s="90">
        <v>764</v>
      </c>
      <c r="D52" s="23">
        <f t="shared" si="0"/>
        <v>0.007703891899644514</v>
      </c>
    </row>
    <row r="53" spans="1:4" ht="12.75">
      <c r="A53" s="11" t="s">
        <v>48</v>
      </c>
      <c r="B53" s="90">
        <v>1192</v>
      </c>
      <c r="C53" s="90">
        <v>1207</v>
      </c>
      <c r="D53" s="23">
        <f t="shared" si="0"/>
        <v>0.012211488223904603</v>
      </c>
    </row>
    <row r="54" spans="1:4" ht="12.75">
      <c r="A54" s="11" t="s">
        <v>49</v>
      </c>
      <c r="B54" s="90">
        <v>3763</v>
      </c>
      <c r="C54" s="90">
        <v>3465</v>
      </c>
      <c r="D54" s="23">
        <f t="shared" si="0"/>
        <v>0.038550193109524344</v>
      </c>
    </row>
    <row r="55" spans="1:4" ht="13.5" thickBot="1">
      <c r="A55" s="103" t="s">
        <v>2</v>
      </c>
      <c r="B55" s="73">
        <f>SUM(B9:B54)</f>
        <v>97613</v>
      </c>
      <c r="C55" s="73">
        <f>SUM(C9:C54)</f>
        <v>95376</v>
      </c>
      <c r="D55" s="71">
        <f>SUM(D9:D54)</f>
        <v>1</v>
      </c>
    </row>
    <row r="56" ht="13.5" thickTop="1"/>
  </sheetData>
  <printOptions horizontalCentered="1" verticalCentered="1"/>
  <pageMargins left="0.75" right="0.75" top="0.53" bottom="0.48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workbookViewId="0" topLeftCell="A1"/>
  </sheetViews>
  <sheetFormatPr defaultColWidth="9.140625" defaultRowHeight="12.75"/>
  <cols>
    <col min="1" max="1" width="15.421875" style="0" customWidth="1"/>
    <col min="2" max="3" width="15.7109375" style="0" customWidth="1"/>
    <col min="4" max="4" width="12.7109375" style="0" customWidth="1"/>
    <col min="5" max="5" width="14.57421875" style="0" customWidth="1"/>
  </cols>
  <sheetData>
    <row r="1" spans="1:5" ht="12.75">
      <c r="A1" s="8"/>
      <c r="B1" s="8"/>
      <c r="C1" s="8"/>
      <c r="D1" s="8"/>
      <c r="E1" s="8"/>
    </row>
    <row r="2" spans="1:5" ht="12.75">
      <c r="A2" s="113" t="s">
        <v>196</v>
      </c>
      <c r="B2" s="114"/>
      <c r="C2" s="114"/>
      <c r="D2" s="114"/>
      <c r="E2" s="115"/>
    </row>
    <row r="3" spans="1:5" ht="12.75">
      <c r="A3" s="116" t="s">
        <v>142</v>
      </c>
      <c r="B3" s="117"/>
      <c r="C3" s="117"/>
      <c r="D3" s="117"/>
      <c r="E3" s="118"/>
    </row>
    <row r="4" spans="1:5" ht="12.75">
      <c r="A4" s="119">
        <v>2006</v>
      </c>
      <c r="B4" s="120"/>
      <c r="C4" s="120"/>
      <c r="D4" s="120"/>
      <c r="E4" s="121"/>
    </row>
    <row r="5" spans="1:5" ht="12.75">
      <c r="A5" s="13"/>
      <c r="B5" s="52">
        <v>2006</v>
      </c>
      <c r="C5" s="52" t="s">
        <v>166</v>
      </c>
      <c r="D5" s="52"/>
      <c r="E5" s="52">
        <v>2006</v>
      </c>
    </row>
    <row r="6" spans="1:5" ht="12.75">
      <c r="A6" s="13"/>
      <c r="B6" s="33" t="s">
        <v>73</v>
      </c>
      <c r="C6" s="33" t="s">
        <v>73</v>
      </c>
      <c r="D6" s="33" t="s">
        <v>133</v>
      </c>
      <c r="E6" s="33" t="s">
        <v>81</v>
      </c>
    </row>
    <row r="7" spans="1:5" ht="12.75">
      <c r="A7" s="13"/>
      <c r="B7" s="33" t="s">
        <v>74</v>
      </c>
      <c r="C7" s="33" t="s">
        <v>74</v>
      </c>
      <c r="D7" s="33" t="s">
        <v>82</v>
      </c>
      <c r="E7" s="33" t="s">
        <v>83</v>
      </c>
    </row>
    <row r="8" spans="1:5" ht="12.75">
      <c r="A8" s="51" t="s">
        <v>0</v>
      </c>
      <c r="B8" s="51"/>
      <c r="C8" s="51"/>
      <c r="D8" s="51"/>
      <c r="E8" s="51" t="s">
        <v>84</v>
      </c>
    </row>
    <row r="9" spans="1:5" ht="12.75">
      <c r="A9" s="11" t="s">
        <v>5</v>
      </c>
      <c r="B9" s="63">
        <v>23172</v>
      </c>
      <c r="C9" s="63">
        <v>22111</v>
      </c>
      <c r="D9" s="15">
        <f>29767/B9</f>
        <v>1.2846107370964959</v>
      </c>
      <c r="E9" s="23">
        <f>D9/$D$55</f>
        <v>0.02434769008114474</v>
      </c>
    </row>
    <row r="10" spans="1:5" ht="12.75">
      <c r="A10" s="11" t="s">
        <v>6</v>
      </c>
      <c r="B10" s="63">
        <v>29912</v>
      </c>
      <c r="C10" s="63">
        <v>28418</v>
      </c>
      <c r="D10" s="15">
        <f aca="true" t="shared" si="0" ref="D10:D54">29767/B10</f>
        <v>0.9951524471783899</v>
      </c>
      <c r="E10" s="23">
        <f aca="true" t="shared" si="1" ref="E10:E55">D10/$D$55</f>
        <v>0.01886148283499217</v>
      </c>
    </row>
    <row r="11" spans="1:5" ht="12.75">
      <c r="A11" s="11" t="s">
        <v>7</v>
      </c>
      <c r="B11" s="63">
        <v>22509</v>
      </c>
      <c r="C11" s="63">
        <v>18871</v>
      </c>
      <c r="D11" s="15">
        <f t="shared" si="0"/>
        <v>1.3224487982584743</v>
      </c>
      <c r="E11" s="23">
        <f t="shared" si="1"/>
        <v>0.02506484848550739</v>
      </c>
    </row>
    <row r="12" spans="1:5" ht="12.75">
      <c r="A12" s="11" t="s">
        <v>8</v>
      </c>
      <c r="B12" s="63">
        <v>27955</v>
      </c>
      <c r="C12" s="63">
        <v>26968</v>
      </c>
      <c r="D12" s="15">
        <f t="shared" si="0"/>
        <v>1.0648184582364515</v>
      </c>
      <c r="E12" s="23">
        <f t="shared" si="1"/>
        <v>0.02018188783975267</v>
      </c>
    </row>
    <row r="13" spans="1:5" ht="12.75">
      <c r="A13" s="11" t="s">
        <v>9</v>
      </c>
      <c r="B13" s="63">
        <v>21991</v>
      </c>
      <c r="C13" s="63">
        <v>20989</v>
      </c>
      <c r="D13" s="15">
        <f t="shared" si="0"/>
        <v>1.3535991996725933</v>
      </c>
      <c r="E13" s="23">
        <f t="shared" si="1"/>
        <v>0.025655253265439763</v>
      </c>
    </row>
    <row r="14" spans="1:5" ht="12.75">
      <c r="A14" s="11" t="s">
        <v>10</v>
      </c>
      <c r="B14" s="63">
        <v>21900</v>
      </c>
      <c r="C14" s="63">
        <v>20409</v>
      </c>
      <c r="D14" s="15">
        <f t="shared" si="0"/>
        <v>1.3592237442922375</v>
      </c>
      <c r="E14" s="23">
        <f t="shared" si="1"/>
        <v>0.025761857285857802</v>
      </c>
    </row>
    <row r="15" spans="1:5" ht="12.75">
      <c r="A15" s="11" t="s">
        <v>11</v>
      </c>
      <c r="B15" s="63">
        <v>41724</v>
      </c>
      <c r="C15" s="63">
        <v>39308</v>
      </c>
      <c r="D15" s="15">
        <f t="shared" si="0"/>
        <v>0.7134263253762823</v>
      </c>
      <c r="E15" s="23">
        <f t="shared" si="1"/>
        <v>0.013521826156655302</v>
      </c>
    </row>
    <row r="16" spans="1:5" ht="12.75">
      <c r="A16" s="11" t="s">
        <v>12</v>
      </c>
      <c r="B16" s="63">
        <v>27069</v>
      </c>
      <c r="C16" s="63">
        <v>27040</v>
      </c>
      <c r="D16" s="15">
        <f t="shared" si="0"/>
        <v>1.099671210609923</v>
      </c>
      <c r="E16" s="23">
        <f t="shared" si="1"/>
        <v>0.0208424646111894</v>
      </c>
    </row>
    <row r="17" spans="1:5" ht="12.75">
      <c r="A17" s="11" t="s">
        <v>13</v>
      </c>
      <c r="B17" s="63">
        <v>30810</v>
      </c>
      <c r="C17" s="63">
        <v>28429</v>
      </c>
      <c r="D17" s="15">
        <f t="shared" si="0"/>
        <v>0.9661473547549497</v>
      </c>
      <c r="E17" s="23">
        <f t="shared" si="1"/>
        <v>0.01831173886920759</v>
      </c>
    </row>
    <row r="18" spans="1:5" ht="12.75">
      <c r="A18" s="11" t="s">
        <v>14</v>
      </c>
      <c r="B18" s="63">
        <v>36326</v>
      </c>
      <c r="C18" s="63">
        <v>34158</v>
      </c>
      <c r="D18" s="15">
        <f t="shared" si="0"/>
        <v>0.8194406210427793</v>
      </c>
      <c r="E18" s="23">
        <f t="shared" si="1"/>
        <v>0.01553115329406722</v>
      </c>
    </row>
    <row r="19" spans="1:5" ht="12.75">
      <c r="A19" s="11" t="s">
        <v>15</v>
      </c>
      <c r="B19" s="63">
        <v>23682</v>
      </c>
      <c r="C19" s="63">
        <v>22651</v>
      </c>
      <c r="D19" s="15">
        <f t="shared" si="0"/>
        <v>1.2569462038679167</v>
      </c>
      <c r="E19" s="23">
        <f t="shared" si="1"/>
        <v>0.023823354216716743</v>
      </c>
    </row>
    <row r="20" spans="1:5" ht="12.75">
      <c r="A20" s="11" t="s">
        <v>16</v>
      </c>
      <c r="B20" s="63">
        <v>26310</v>
      </c>
      <c r="C20" s="63">
        <v>24814</v>
      </c>
      <c r="D20" s="15">
        <f t="shared" si="0"/>
        <v>1.1313949068795135</v>
      </c>
      <c r="E20" s="23">
        <f t="shared" si="1"/>
        <v>0.02144373525504697</v>
      </c>
    </row>
    <row r="21" spans="1:5" ht="12.75">
      <c r="A21" s="11" t="s">
        <v>17</v>
      </c>
      <c r="B21" s="63">
        <v>23208</v>
      </c>
      <c r="C21" s="63">
        <v>22286</v>
      </c>
      <c r="D21" s="15">
        <f t="shared" si="0"/>
        <v>1.2826180627369872</v>
      </c>
      <c r="E21" s="23">
        <f t="shared" si="1"/>
        <v>0.02430992220614813</v>
      </c>
    </row>
    <row r="22" spans="1:5" ht="12.75">
      <c r="A22" s="11" t="s">
        <v>18</v>
      </c>
      <c r="B22" s="63">
        <v>22350</v>
      </c>
      <c r="C22" s="63">
        <v>21266</v>
      </c>
      <c r="D22" s="15">
        <f t="shared" si="0"/>
        <v>1.3318568232662193</v>
      </c>
      <c r="E22" s="23">
        <f t="shared" si="1"/>
        <v>0.025243162172719727</v>
      </c>
    </row>
    <row r="23" spans="1:5" ht="12.75">
      <c r="A23" s="11" t="s">
        <v>19</v>
      </c>
      <c r="B23" s="63">
        <v>24550</v>
      </c>
      <c r="C23" s="63">
        <v>22764</v>
      </c>
      <c r="D23" s="15">
        <f t="shared" si="0"/>
        <v>1.2125050916496944</v>
      </c>
      <c r="E23" s="23">
        <f t="shared" si="1"/>
        <v>0.022981045806936287</v>
      </c>
    </row>
    <row r="24" spans="1:5" ht="12.75">
      <c r="A24" s="11" t="s">
        <v>20</v>
      </c>
      <c r="B24" s="63">
        <v>27261</v>
      </c>
      <c r="C24" s="63">
        <v>25745</v>
      </c>
      <c r="D24" s="15">
        <f t="shared" si="0"/>
        <v>1.0919261949304868</v>
      </c>
      <c r="E24" s="23">
        <f t="shared" si="1"/>
        <v>0.02069567053887553</v>
      </c>
    </row>
    <row r="25" spans="1:5" ht="12.75">
      <c r="A25" s="11" t="s">
        <v>21</v>
      </c>
      <c r="B25" s="63">
        <v>21916</v>
      </c>
      <c r="C25" s="63">
        <v>20850</v>
      </c>
      <c r="D25" s="15">
        <f t="shared" si="0"/>
        <v>1.3582314290929</v>
      </c>
      <c r="E25" s="23">
        <f t="shared" si="1"/>
        <v>0.025743049578403256</v>
      </c>
    </row>
    <row r="26" spans="1:5" ht="12.75">
      <c r="A26" s="11" t="s">
        <v>22</v>
      </c>
      <c r="B26" s="63">
        <v>27408</v>
      </c>
      <c r="C26" s="63">
        <v>26207</v>
      </c>
      <c r="D26" s="15">
        <f t="shared" si="0"/>
        <v>1.0860697606538237</v>
      </c>
      <c r="E26" s="23">
        <f t="shared" si="1"/>
        <v>0.020584671430249776</v>
      </c>
    </row>
    <row r="27" spans="1:5" ht="12.75">
      <c r="A27" s="11" t="s">
        <v>23</v>
      </c>
      <c r="B27" s="63">
        <v>24620</v>
      </c>
      <c r="C27" s="63">
        <v>23157</v>
      </c>
      <c r="D27" s="15">
        <f t="shared" si="0"/>
        <v>1.2090576766856214</v>
      </c>
      <c r="E27" s="23">
        <f t="shared" si="1"/>
        <v>0.022915705709191138</v>
      </c>
    </row>
    <row r="28" spans="1:5" ht="12.75">
      <c r="A28" s="11" t="s">
        <v>50</v>
      </c>
      <c r="B28" s="63">
        <v>25427</v>
      </c>
      <c r="C28" s="63">
        <v>23926</v>
      </c>
      <c r="D28" s="15">
        <f t="shared" si="0"/>
        <v>1.1706847052345932</v>
      </c>
      <c r="E28" s="23">
        <f t="shared" si="1"/>
        <v>0.022188408957418724</v>
      </c>
    </row>
    <row r="29" spans="1:5" ht="12.75">
      <c r="A29" s="11" t="s">
        <v>24</v>
      </c>
      <c r="B29" s="63">
        <v>30334</v>
      </c>
      <c r="C29" s="63">
        <v>28486</v>
      </c>
      <c r="D29" s="15">
        <f t="shared" si="0"/>
        <v>0.9813081031186128</v>
      </c>
      <c r="E29" s="23">
        <f t="shared" si="1"/>
        <v>0.01859908599460295</v>
      </c>
    </row>
    <row r="30" spans="1:5" ht="12.75">
      <c r="A30" s="11" t="s">
        <v>25</v>
      </c>
      <c r="B30" s="63">
        <v>32524</v>
      </c>
      <c r="C30" s="63">
        <v>30399</v>
      </c>
      <c r="D30" s="15">
        <f t="shared" si="0"/>
        <v>0.9152318288033452</v>
      </c>
      <c r="E30" s="23">
        <f t="shared" si="1"/>
        <v>0.01734671856353111</v>
      </c>
    </row>
    <row r="31" spans="1:5" ht="12.75">
      <c r="A31" s="11" t="s">
        <v>26</v>
      </c>
      <c r="B31" s="63">
        <v>33460</v>
      </c>
      <c r="C31" s="63">
        <v>31759</v>
      </c>
      <c r="D31" s="15">
        <f t="shared" si="0"/>
        <v>0.8896294082486551</v>
      </c>
      <c r="E31" s="23">
        <f t="shared" si="1"/>
        <v>0.016861466663487323</v>
      </c>
    </row>
    <row r="32" spans="1:5" ht="12.75">
      <c r="A32" s="11" t="s">
        <v>27</v>
      </c>
      <c r="B32" s="63">
        <v>26529</v>
      </c>
      <c r="C32" s="63">
        <v>25471</v>
      </c>
      <c r="D32" s="15">
        <f t="shared" si="0"/>
        <v>1.1220551095028082</v>
      </c>
      <c r="E32" s="23">
        <f t="shared" si="1"/>
        <v>0.02126671471070473</v>
      </c>
    </row>
    <row r="33" spans="1:5" ht="12.75">
      <c r="A33" s="11" t="s">
        <v>28</v>
      </c>
      <c r="B33" s="63">
        <v>22668</v>
      </c>
      <c r="C33" s="63">
        <v>21566</v>
      </c>
      <c r="D33" s="15">
        <f t="shared" si="0"/>
        <v>1.3131727545438503</v>
      </c>
      <c r="E33" s="23">
        <f t="shared" si="1"/>
        <v>0.024889036287289827</v>
      </c>
    </row>
    <row r="34" spans="1:5" ht="12.75">
      <c r="A34" s="11" t="s">
        <v>29</v>
      </c>
      <c r="B34" s="63">
        <v>27809</v>
      </c>
      <c r="C34" s="63">
        <v>26789</v>
      </c>
      <c r="D34" s="15">
        <f t="shared" si="0"/>
        <v>1.0704088604408644</v>
      </c>
      <c r="E34" s="23">
        <f t="shared" si="1"/>
        <v>0.020287844746675027</v>
      </c>
    </row>
    <row r="35" spans="1:5" ht="12.75">
      <c r="A35" s="11" t="s">
        <v>30</v>
      </c>
      <c r="B35" s="63">
        <v>26247</v>
      </c>
      <c r="C35" s="63">
        <v>23696</v>
      </c>
      <c r="D35" s="15">
        <f t="shared" si="0"/>
        <v>1.1341105650169543</v>
      </c>
      <c r="E35" s="23">
        <f t="shared" si="1"/>
        <v>0.021495206102041597</v>
      </c>
    </row>
    <row r="36" spans="1:5" ht="12.75">
      <c r="A36" s="11" t="s">
        <v>31</v>
      </c>
      <c r="B36" s="63">
        <v>30067</v>
      </c>
      <c r="C36" s="63">
        <v>28595</v>
      </c>
      <c r="D36" s="15">
        <f t="shared" si="0"/>
        <v>0.9900222835667011</v>
      </c>
      <c r="E36" s="23">
        <f t="shared" si="1"/>
        <v>0.018764248995918643</v>
      </c>
    </row>
    <row r="37" spans="1:5" ht="12.75">
      <c r="A37" s="11" t="s">
        <v>32</v>
      </c>
      <c r="B37" s="63">
        <v>21497</v>
      </c>
      <c r="C37" s="63">
        <v>23560</v>
      </c>
      <c r="D37" s="15">
        <f t="shared" si="0"/>
        <v>1.3847048425361679</v>
      </c>
      <c r="E37" s="23">
        <f t="shared" si="1"/>
        <v>0.026244809720439403</v>
      </c>
    </row>
    <row r="38" spans="1:5" ht="12.75">
      <c r="A38" s="11" t="s">
        <v>33</v>
      </c>
      <c r="B38" s="63">
        <v>25155</v>
      </c>
      <c r="C38" s="63">
        <v>24043</v>
      </c>
      <c r="D38" s="15">
        <f t="shared" si="0"/>
        <v>1.1833432717153647</v>
      </c>
      <c r="E38" s="23">
        <f t="shared" si="1"/>
        <v>0.022428331328176735</v>
      </c>
    </row>
    <row r="39" spans="1:5" ht="12.75">
      <c r="A39" s="11" t="s">
        <v>35</v>
      </c>
      <c r="B39" s="63">
        <v>21601</v>
      </c>
      <c r="C39" s="63">
        <v>20307</v>
      </c>
      <c r="D39" s="15">
        <f t="shared" si="0"/>
        <v>1.378038053793806</v>
      </c>
      <c r="E39" s="23">
        <f t="shared" si="1"/>
        <v>0.0261184516716951</v>
      </c>
    </row>
    <row r="40" spans="1:5" ht="12.75">
      <c r="A40" s="11" t="s">
        <v>36</v>
      </c>
      <c r="B40" s="63">
        <v>33645</v>
      </c>
      <c r="C40" s="63">
        <v>31575</v>
      </c>
      <c r="D40" s="15">
        <f t="shared" si="0"/>
        <v>0.8847377024817952</v>
      </c>
      <c r="E40" s="23">
        <f t="shared" si="1"/>
        <v>0.016768752401851265</v>
      </c>
    </row>
    <row r="41" spans="1:5" ht="12.75">
      <c r="A41" s="11" t="s">
        <v>37</v>
      </c>
      <c r="B41" s="63">
        <v>21608</v>
      </c>
      <c r="C41" s="63">
        <v>20485</v>
      </c>
      <c r="D41" s="15">
        <f t="shared" si="0"/>
        <v>1.377591632728619</v>
      </c>
      <c r="E41" s="23">
        <f t="shared" si="1"/>
        <v>0.02610999049242345</v>
      </c>
    </row>
    <row r="42" spans="1:5" ht="12.75">
      <c r="A42" s="11" t="s">
        <v>38</v>
      </c>
      <c r="B42" s="63">
        <v>20661</v>
      </c>
      <c r="C42" s="63">
        <v>20643</v>
      </c>
      <c r="D42" s="15">
        <f t="shared" si="0"/>
        <v>1.4407337495764967</v>
      </c>
      <c r="E42" s="23">
        <f t="shared" si="1"/>
        <v>0.02730674577998576</v>
      </c>
    </row>
    <row r="43" spans="1:5" ht="12.75">
      <c r="A43" s="11" t="s">
        <v>34</v>
      </c>
      <c r="B43" s="63">
        <v>21610</v>
      </c>
      <c r="C43" s="63">
        <v>20299</v>
      </c>
      <c r="D43" s="15">
        <f t="shared" si="0"/>
        <v>1.3774641369736234</v>
      </c>
      <c r="E43" s="23">
        <f t="shared" si="1"/>
        <v>0.026107574019448673</v>
      </c>
    </row>
    <row r="44" spans="1:5" ht="12.75">
      <c r="A44" s="11" t="s">
        <v>39</v>
      </c>
      <c r="B44" s="63">
        <v>25160</v>
      </c>
      <c r="C44" s="63">
        <v>23901</v>
      </c>
      <c r="D44" s="15">
        <f t="shared" si="0"/>
        <v>1.183108108108108</v>
      </c>
      <c r="E44" s="23">
        <f t="shared" si="1"/>
        <v>0.022423874187610725</v>
      </c>
    </row>
    <row r="45" spans="1:5" ht="12.75">
      <c r="A45" s="11" t="s">
        <v>40</v>
      </c>
      <c r="B45" s="63">
        <v>29715</v>
      </c>
      <c r="C45" s="63">
        <v>28561</v>
      </c>
      <c r="D45" s="15">
        <f t="shared" si="0"/>
        <v>1.0017499579337035</v>
      </c>
      <c r="E45" s="23">
        <f t="shared" si="1"/>
        <v>0.018986527833090554</v>
      </c>
    </row>
    <row r="46" spans="1:5" ht="12.75">
      <c r="A46" s="11" t="s">
        <v>41</v>
      </c>
      <c r="B46" s="63">
        <v>25528</v>
      </c>
      <c r="C46" s="63">
        <v>24002</v>
      </c>
      <c r="D46" s="15">
        <f t="shared" si="0"/>
        <v>1.1660529614540895</v>
      </c>
      <c r="E46" s="23">
        <f t="shared" si="1"/>
        <v>0.022100621848961367</v>
      </c>
    </row>
    <row r="47" spans="1:5" ht="12.75">
      <c r="A47" s="11" t="s">
        <v>42</v>
      </c>
      <c r="B47" s="63">
        <v>25591</v>
      </c>
      <c r="C47" s="63">
        <v>24572</v>
      </c>
      <c r="D47" s="15">
        <f t="shared" si="0"/>
        <v>1.1631823688015317</v>
      </c>
      <c r="E47" s="23">
        <f t="shared" si="1"/>
        <v>0.022046214472286576</v>
      </c>
    </row>
    <row r="48" spans="1:5" ht="12.75">
      <c r="A48" s="11" t="s">
        <v>43</v>
      </c>
      <c r="B48" s="63">
        <v>33157</v>
      </c>
      <c r="C48" s="63">
        <v>31518</v>
      </c>
      <c r="D48" s="15">
        <f t="shared" si="0"/>
        <v>0.8977591458817142</v>
      </c>
      <c r="E48" s="23">
        <f t="shared" si="1"/>
        <v>0.017015552509584274</v>
      </c>
    </row>
    <row r="49" spans="1:5" ht="12.75">
      <c r="A49" s="11" t="s">
        <v>44</v>
      </c>
      <c r="B49" s="63">
        <v>27603</v>
      </c>
      <c r="C49" s="63">
        <v>25667</v>
      </c>
      <c r="D49" s="15">
        <f t="shared" si="0"/>
        <v>1.078397275658443</v>
      </c>
      <c r="E49" s="23">
        <f t="shared" si="1"/>
        <v>0.020439252058119983</v>
      </c>
    </row>
    <row r="50" spans="1:5" ht="12.75">
      <c r="A50" s="11" t="s">
        <v>45</v>
      </c>
      <c r="B50" s="63">
        <v>28261</v>
      </c>
      <c r="C50" s="63">
        <v>26656</v>
      </c>
      <c r="D50" s="15">
        <f t="shared" si="0"/>
        <v>1.0532889848200702</v>
      </c>
      <c r="E50" s="23">
        <f t="shared" si="1"/>
        <v>0.01996336557659976</v>
      </c>
    </row>
    <row r="51" spans="1:5" ht="12.75">
      <c r="A51" s="11" t="s">
        <v>46</v>
      </c>
      <c r="B51" s="63">
        <v>26242</v>
      </c>
      <c r="C51" s="63">
        <v>25042</v>
      </c>
      <c r="D51" s="15">
        <f t="shared" si="0"/>
        <v>1.1343266519320174</v>
      </c>
      <c r="E51" s="23">
        <f t="shared" si="1"/>
        <v>0.02149930167518809</v>
      </c>
    </row>
    <row r="52" spans="1:5" ht="12.75">
      <c r="A52" s="11" t="s">
        <v>47</v>
      </c>
      <c r="B52" s="63">
        <v>25320</v>
      </c>
      <c r="C52" s="63">
        <v>24396</v>
      </c>
      <c r="D52" s="15">
        <f t="shared" si="0"/>
        <v>1.1756319115323854</v>
      </c>
      <c r="E52" s="23">
        <f t="shared" si="1"/>
        <v>0.022282175140611604</v>
      </c>
    </row>
    <row r="53" spans="1:5" ht="12.75">
      <c r="A53" s="11" t="s">
        <v>48</v>
      </c>
      <c r="B53" s="63">
        <v>21038</v>
      </c>
      <c r="C53" s="63">
        <v>20005</v>
      </c>
      <c r="D53" s="15">
        <f t="shared" si="0"/>
        <v>1.4149158665272363</v>
      </c>
      <c r="E53" s="23">
        <f t="shared" si="1"/>
        <v>0.02681741014166203</v>
      </c>
    </row>
    <row r="54" spans="1:5" ht="12.75">
      <c r="A54" s="11" t="s">
        <v>49</v>
      </c>
      <c r="B54" s="63">
        <v>31657</v>
      </c>
      <c r="C54" s="63">
        <v>29904</v>
      </c>
      <c r="D54" s="15">
        <f t="shared" si="0"/>
        <v>0.9402975645196955</v>
      </c>
      <c r="E54" s="23">
        <f t="shared" si="1"/>
        <v>0.017821798482493156</v>
      </c>
    </row>
    <row r="55" spans="1:5" ht="13.5" thickBot="1">
      <c r="A55" s="131" t="s">
        <v>175</v>
      </c>
      <c r="B55" s="69">
        <v>29767</v>
      </c>
      <c r="C55" s="69">
        <v>28285</v>
      </c>
      <c r="D55" s="70">
        <f>SUM(D9:D54)</f>
        <v>52.76109285173299</v>
      </c>
      <c r="E55" s="71">
        <f t="shared" si="1"/>
        <v>1</v>
      </c>
    </row>
    <row r="56" ht="13.5" thickTop="1"/>
  </sheetData>
  <printOptions horizontalCentered="1" verticalCentered="1"/>
  <pageMargins left="0.75" right="0.75" top="0.69" bottom="0.64" header="0.47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5"/>
  <sheetViews>
    <sheetView workbookViewId="0" topLeftCell="A1"/>
  </sheetViews>
  <sheetFormatPr defaultColWidth="9.140625" defaultRowHeight="12.75"/>
  <cols>
    <col min="1" max="1" width="14.57421875" style="0" customWidth="1"/>
    <col min="2" max="2" width="13.140625" style="0" customWidth="1"/>
    <col min="3" max="3" width="14.421875" style="0" customWidth="1"/>
    <col min="4" max="4" width="15.140625" style="0" customWidth="1"/>
  </cols>
  <sheetData>
    <row r="2" spans="1:4" ht="12.75">
      <c r="A2" s="124"/>
      <c r="B2" s="125"/>
      <c r="C2" s="125"/>
      <c r="D2" s="126"/>
    </row>
    <row r="3" spans="1:4" ht="12.75">
      <c r="A3" s="122" t="s">
        <v>197</v>
      </c>
      <c r="B3" s="127"/>
      <c r="C3" s="127"/>
      <c r="D3" s="128"/>
    </row>
    <row r="4" spans="1:4" ht="12.75">
      <c r="A4" s="123" t="s">
        <v>185</v>
      </c>
      <c r="B4" s="129"/>
      <c r="C4" s="129"/>
      <c r="D4" s="130"/>
    </row>
    <row r="5" spans="1:4" ht="12.75">
      <c r="A5" s="13"/>
      <c r="B5" s="33"/>
      <c r="C5" s="33" t="s">
        <v>156</v>
      </c>
      <c r="D5" s="52"/>
    </row>
    <row r="6" spans="1:4" ht="12.75">
      <c r="A6" s="13"/>
      <c r="B6" s="33" t="s">
        <v>183</v>
      </c>
      <c r="C6" s="33" t="s">
        <v>167</v>
      </c>
      <c r="D6" s="33" t="s">
        <v>76</v>
      </c>
    </row>
    <row r="7" spans="1:4" ht="12.75">
      <c r="A7" s="13"/>
      <c r="B7" s="33" t="s">
        <v>3</v>
      </c>
      <c r="C7" s="33" t="s">
        <v>3</v>
      </c>
      <c r="D7" s="33" t="s">
        <v>184</v>
      </c>
    </row>
    <row r="8" spans="1:4" ht="12.75">
      <c r="A8" s="51" t="s">
        <v>0</v>
      </c>
      <c r="B8" s="14"/>
      <c r="C8" s="14"/>
      <c r="D8" s="14"/>
    </row>
    <row r="9" spans="1:4" ht="12.75">
      <c r="A9" s="10" t="s">
        <v>5</v>
      </c>
      <c r="B9" s="89">
        <v>48</v>
      </c>
      <c r="C9" s="64">
        <v>53</v>
      </c>
      <c r="D9" s="23">
        <f aca="true" t="shared" si="0" ref="D9:D54">B9/$B$55</f>
        <v>0.005327413984461709</v>
      </c>
    </row>
    <row r="10" spans="1:4" ht="12.75">
      <c r="A10" s="10" t="s">
        <v>6</v>
      </c>
      <c r="B10" s="89">
        <v>374</v>
      </c>
      <c r="C10" s="64">
        <v>355</v>
      </c>
      <c r="D10" s="23">
        <f t="shared" si="0"/>
        <v>0.04150943396226415</v>
      </c>
    </row>
    <row r="11" spans="1:4" ht="12.75">
      <c r="A11" s="10" t="s">
        <v>7</v>
      </c>
      <c r="B11" s="89">
        <v>35</v>
      </c>
      <c r="C11" s="64">
        <v>34</v>
      </c>
      <c r="D11" s="23">
        <f t="shared" si="0"/>
        <v>0.00388457269700333</v>
      </c>
    </row>
    <row r="12" spans="1:4" ht="12.75">
      <c r="A12" s="10" t="s">
        <v>8</v>
      </c>
      <c r="B12" s="89">
        <v>485</v>
      </c>
      <c r="C12" s="64">
        <v>441</v>
      </c>
      <c r="D12" s="23">
        <f t="shared" si="0"/>
        <v>0.05382907880133185</v>
      </c>
    </row>
    <row r="13" spans="1:4" ht="12.75">
      <c r="A13" s="10" t="s">
        <v>9</v>
      </c>
      <c r="B13" s="89">
        <v>23</v>
      </c>
      <c r="C13" s="64">
        <v>29</v>
      </c>
      <c r="D13" s="23">
        <f t="shared" si="0"/>
        <v>0.0025527192008879024</v>
      </c>
    </row>
    <row r="14" spans="1:4" ht="12.75">
      <c r="A14" s="10" t="s">
        <v>10</v>
      </c>
      <c r="B14" s="89">
        <v>82</v>
      </c>
      <c r="C14" s="64">
        <v>103</v>
      </c>
      <c r="D14" s="23">
        <f t="shared" si="0"/>
        <v>0.009100998890122086</v>
      </c>
    </row>
    <row r="15" spans="1:4" ht="12.75">
      <c r="A15" s="10" t="s">
        <v>11</v>
      </c>
      <c r="B15" s="89">
        <v>219</v>
      </c>
      <c r="C15" s="64">
        <v>227</v>
      </c>
      <c r="D15" s="23">
        <f t="shared" si="0"/>
        <v>0.02430632630410655</v>
      </c>
    </row>
    <row r="16" spans="1:4" ht="12.75">
      <c r="A16" s="10" t="s">
        <v>12</v>
      </c>
      <c r="B16" s="89">
        <v>409</v>
      </c>
      <c r="C16" s="64">
        <v>354</v>
      </c>
      <c r="D16" s="23">
        <f t="shared" si="0"/>
        <v>0.04539400665926748</v>
      </c>
    </row>
    <row r="17" spans="1:4" ht="12.75">
      <c r="A17" s="10" t="s">
        <v>13</v>
      </c>
      <c r="B17" s="89">
        <v>36</v>
      </c>
      <c r="C17" s="64">
        <v>25</v>
      </c>
      <c r="D17" s="23">
        <f t="shared" si="0"/>
        <v>0.003995560488346282</v>
      </c>
    </row>
    <row r="18" spans="1:4" ht="12.75">
      <c r="A18" s="10" t="s">
        <v>14</v>
      </c>
      <c r="B18" s="89">
        <v>492</v>
      </c>
      <c r="C18" s="64">
        <v>500</v>
      </c>
      <c r="D18" s="23">
        <f t="shared" si="0"/>
        <v>0.05460599334073252</v>
      </c>
    </row>
    <row r="19" spans="1:4" ht="12.75">
      <c r="A19" s="10" t="s">
        <v>15</v>
      </c>
      <c r="B19" s="89">
        <v>61</v>
      </c>
      <c r="C19" s="64">
        <v>65</v>
      </c>
      <c r="D19" s="23">
        <f t="shared" si="0"/>
        <v>0.006770255271920089</v>
      </c>
    </row>
    <row r="20" spans="1:4" ht="12.75">
      <c r="A20" s="10" t="s">
        <v>16</v>
      </c>
      <c r="B20" s="89">
        <v>126</v>
      </c>
      <c r="C20" s="64">
        <v>130</v>
      </c>
      <c r="D20" s="23">
        <f t="shared" si="0"/>
        <v>0.013984461709211986</v>
      </c>
    </row>
    <row r="21" spans="1:4" ht="12.75">
      <c r="A21" s="10" t="s">
        <v>17</v>
      </c>
      <c r="B21" s="89">
        <v>81</v>
      </c>
      <c r="C21" s="64">
        <v>81</v>
      </c>
      <c r="D21" s="23">
        <f t="shared" si="0"/>
        <v>0.008990011098779135</v>
      </c>
    </row>
    <row r="22" spans="1:4" ht="12.75">
      <c r="A22" s="10" t="s">
        <v>18</v>
      </c>
      <c r="B22" s="89">
        <v>106</v>
      </c>
      <c r="C22" s="64">
        <v>118</v>
      </c>
      <c r="D22" s="23">
        <f t="shared" si="0"/>
        <v>0.011764705882352941</v>
      </c>
    </row>
    <row r="23" spans="1:4" ht="12.75">
      <c r="A23" s="10" t="s">
        <v>19</v>
      </c>
      <c r="B23" s="89">
        <v>103</v>
      </c>
      <c r="C23" s="64">
        <v>126</v>
      </c>
      <c r="D23" s="23">
        <f t="shared" si="0"/>
        <v>0.011431742508324084</v>
      </c>
    </row>
    <row r="24" spans="1:4" ht="12.75">
      <c r="A24" s="10" t="s">
        <v>20</v>
      </c>
      <c r="B24" s="89">
        <v>204</v>
      </c>
      <c r="C24" s="64">
        <v>181</v>
      </c>
      <c r="D24" s="23">
        <f t="shared" si="0"/>
        <v>0.022641509433962263</v>
      </c>
    </row>
    <row r="25" spans="1:4" ht="12.75">
      <c r="A25" s="10" t="s">
        <v>21</v>
      </c>
      <c r="B25" s="89">
        <v>106</v>
      </c>
      <c r="C25" s="64">
        <v>97</v>
      </c>
      <c r="D25" s="23">
        <f t="shared" si="0"/>
        <v>0.011764705882352941</v>
      </c>
    </row>
    <row r="26" spans="1:4" ht="12.75">
      <c r="A26" s="10" t="s">
        <v>22</v>
      </c>
      <c r="B26" s="89">
        <v>241</v>
      </c>
      <c r="C26" s="64">
        <v>227</v>
      </c>
      <c r="D26" s="23">
        <f t="shared" si="0"/>
        <v>0.026748057713651498</v>
      </c>
    </row>
    <row r="27" spans="1:4" ht="12.75">
      <c r="A27" s="10" t="s">
        <v>23</v>
      </c>
      <c r="B27" s="89">
        <v>65</v>
      </c>
      <c r="C27" s="64">
        <v>75</v>
      </c>
      <c r="D27" s="23">
        <f t="shared" si="0"/>
        <v>0.007214206437291898</v>
      </c>
    </row>
    <row r="28" spans="1:4" ht="12.75">
      <c r="A28" s="10" t="s">
        <v>50</v>
      </c>
      <c r="B28" s="89">
        <v>28</v>
      </c>
      <c r="C28" s="64">
        <v>32</v>
      </c>
      <c r="D28" s="23">
        <f t="shared" si="0"/>
        <v>0.0031076581576026637</v>
      </c>
    </row>
    <row r="29" spans="1:4" ht="12.75">
      <c r="A29" s="10" t="s">
        <v>24</v>
      </c>
      <c r="B29" s="89">
        <v>358</v>
      </c>
      <c r="C29" s="64">
        <v>357</v>
      </c>
      <c r="D29" s="23">
        <f t="shared" si="0"/>
        <v>0.03973362930077692</v>
      </c>
    </row>
    <row r="30" spans="1:4" ht="12.75">
      <c r="A30" s="10" t="s">
        <v>25</v>
      </c>
      <c r="B30" s="89">
        <v>148</v>
      </c>
      <c r="C30" s="64">
        <v>131</v>
      </c>
      <c r="D30" s="23">
        <f t="shared" si="0"/>
        <v>0.016426193118756937</v>
      </c>
    </row>
    <row r="31" spans="1:4" ht="12.75">
      <c r="A31" s="10" t="s">
        <v>26</v>
      </c>
      <c r="B31" s="89">
        <v>911</v>
      </c>
      <c r="C31" s="64">
        <v>926</v>
      </c>
      <c r="D31" s="23">
        <f t="shared" si="0"/>
        <v>0.10110987791342953</v>
      </c>
    </row>
    <row r="32" spans="1:4" ht="12.75">
      <c r="A32" s="10" t="s">
        <v>27</v>
      </c>
      <c r="B32" s="89">
        <v>150</v>
      </c>
      <c r="C32" s="64">
        <v>151</v>
      </c>
      <c r="D32" s="23">
        <f t="shared" si="0"/>
        <v>0.016648168701442843</v>
      </c>
    </row>
    <row r="33" spans="1:4" ht="12.75">
      <c r="A33" s="10" t="s">
        <v>28</v>
      </c>
      <c r="B33" s="89">
        <v>71</v>
      </c>
      <c r="C33" s="64">
        <v>77</v>
      </c>
      <c r="D33" s="23">
        <f t="shared" si="0"/>
        <v>0.007880133185349612</v>
      </c>
    </row>
    <row r="34" spans="1:4" ht="12.75">
      <c r="A34" s="10" t="s">
        <v>29</v>
      </c>
      <c r="B34" s="89">
        <v>352</v>
      </c>
      <c r="C34" s="64">
        <v>338</v>
      </c>
      <c r="D34" s="23">
        <f t="shared" si="0"/>
        <v>0.0390677025527192</v>
      </c>
    </row>
    <row r="35" spans="1:4" ht="12.75">
      <c r="A35" s="10" t="s">
        <v>30</v>
      </c>
      <c r="B35" s="89">
        <v>72</v>
      </c>
      <c r="C35" s="64">
        <v>56</v>
      </c>
      <c r="D35" s="23">
        <f t="shared" si="0"/>
        <v>0.007991120976692564</v>
      </c>
    </row>
    <row r="36" spans="1:4" ht="12.75">
      <c r="A36" s="10" t="s">
        <v>31</v>
      </c>
      <c r="B36" s="89">
        <v>149</v>
      </c>
      <c r="C36" s="64">
        <v>129</v>
      </c>
      <c r="D36" s="23">
        <f t="shared" si="0"/>
        <v>0.01653718091009989</v>
      </c>
    </row>
    <row r="37" spans="1:4" ht="12.75">
      <c r="A37" s="10" t="s">
        <v>32</v>
      </c>
      <c r="B37" s="89">
        <v>152</v>
      </c>
      <c r="C37" s="64">
        <v>143</v>
      </c>
      <c r="D37" s="23">
        <f t="shared" si="0"/>
        <v>0.016870144284128745</v>
      </c>
    </row>
    <row r="38" spans="1:4" ht="12.75">
      <c r="A38" s="10" t="s">
        <v>33</v>
      </c>
      <c r="B38" s="89">
        <v>169</v>
      </c>
      <c r="C38" s="64">
        <v>215</v>
      </c>
      <c r="D38" s="23">
        <f t="shared" si="0"/>
        <v>0.018756936736958933</v>
      </c>
    </row>
    <row r="39" spans="1:4" ht="12.75">
      <c r="A39" s="10" t="s">
        <v>35</v>
      </c>
      <c r="B39" s="89">
        <v>51</v>
      </c>
      <c r="C39" s="64">
        <v>46</v>
      </c>
      <c r="D39" s="23">
        <f t="shared" si="0"/>
        <v>0.005660377358490566</v>
      </c>
    </row>
    <row r="40" spans="1:4" ht="12.75">
      <c r="A40" s="10" t="s">
        <v>36</v>
      </c>
      <c r="B40" s="89">
        <v>417</v>
      </c>
      <c r="C40" s="64">
        <v>431</v>
      </c>
      <c r="D40" s="23">
        <f t="shared" si="0"/>
        <v>0.0462819089900111</v>
      </c>
    </row>
    <row r="41" spans="1:4" ht="12.75">
      <c r="A41" s="10" t="s">
        <v>37</v>
      </c>
      <c r="B41" s="89">
        <v>84</v>
      </c>
      <c r="C41" s="64">
        <v>108</v>
      </c>
      <c r="D41" s="23">
        <f t="shared" si="0"/>
        <v>0.009322974472807992</v>
      </c>
    </row>
    <row r="42" spans="1:4" ht="12.75">
      <c r="A42" s="10" t="s">
        <v>38</v>
      </c>
      <c r="B42" s="89">
        <v>84</v>
      </c>
      <c r="C42" s="64">
        <v>86</v>
      </c>
      <c r="D42" s="23">
        <f t="shared" si="0"/>
        <v>0.009322974472807992</v>
      </c>
    </row>
    <row r="43" spans="1:4" ht="12.75">
      <c r="A43" s="10" t="s">
        <v>34</v>
      </c>
      <c r="B43" s="89">
        <v>11</v>
      </c>
      <c r="C43" s="64">
        <v>12</v>
      </c>
      <c r="D43" s="23">
        <f t="shared" si="0"/>
        <v>0.001220865704772475</v>
      </c>
    </row>
    <row r="44" spans="1:4" ht="12.75">
      <c r="A44" s="10" t="s">
        <v>39</v>
      </c>
      <c r="B44" s="89">
        <v>82</v>
      </c>
      <c r="C44" s="64">
        <v>91</v>
      </c>
      <c r="D44" s="23">
        <f t="shared" si="0"/>
        <v>0.009100998890122086</v>
      </c>
    </row>
    <row r="45" spans="1:4" ht="12.75">
      <c r="A45" s="10" t="s">
        <v>40</v>
      </c>
      <c r="B45" s="89">
        <v>177</v>
      </c>
      <c r="C45" s="64">
        <v>154</v>
      </c>
      <c r="D45" s="23">
        <f t="shared" si="0"/>
        <v>0.019644839067702553</v>
      </c>
    </row>
    <row r="46" spans="1:4" ht="12.75">
      <c r="A46" s="10" t="s">
        <v>41</v>
      </c>
      <c r="B46" s="89">
        <v>215</v>
      </c>
      <c r="C46" s="64">
        <v>181</v>
      </c>
      <c r="D46" s="23">
        <f t="shared" si="0"/>
        <v>0.02386237513873474</v>
      </c>
    </row>
    <row r="47" spans="1:4" ht="12.75">
      <c r="A47" s="10" t="s">
        <v>42</v>
      </c>
      <c r="B47" s="89">
        <v>240</v>
      </c>
      <c r="C47" s="64">
        <v>244</v>
      </c>
      <c r="D47" s="23">
        <f t="shared" si="0"/>
        <v>0.026637069922308545</v>
      </c>
    </row>
    <row r="48" spans="1:4" ht="12.75">
      <c r="A48" s="10" t="s">
        <v>43</v>
      </c>
      <c r="B48" s="89">
        <v>453</v>
      </c>
      <c r="C48" s="64">
        <v>480</v>
      </c>
      <c r="D48" s="23">
        <f t="shared" si="0"/>
        <v>0.05027746947835738</v>
      </c>
    </row>
    <row r="49" spans="1:4" ht="12.75">
      <c r="A49" s="10" t="s">
        <v>44</v>
      </c>
      <c r="B49" s="89">
        <v>28</v>
      </c>
      <c r="C49" s="64">
        <v>38</v>
      </c>
      <c r="D49" s="23">
        <f t="shared" si="0"/>
        <v>0.0031076581576026637</v>
      </c>
    </row>
    <row r="50" spans="1:4" ht="12.75">
      <c r="A50" s="10" t="s">
        <v>45</v>
      </c>
      <c r="B50" s="89">
        <v>454</v>
      </c>
      <c r="C50" s="64">
        <v>451</v>
      </c>
      <c r="D50" s="23">
        <f t="shared" si="0"/>
        <v>0.050388457269700336</v>
      </c>
    </row>
    <row r="51" spans="1:4" ht="12.75">
      <c r="A51" s="10" t="s">
        <v>46</v>
      </c>
      <c r="B51" s="89">
        <v>321</v>
      </c>
      <c r="C51" s="64">
        <v>357</v>
      </c>
      <c r="D51" s="23">
        <f t="shared" si="0"/>
        <v>0.03562708102108768</v>
      </c>
    </row>
    <row r="52" spans="1:4" ht="12.75">
      <c r="A52" s="10" t="s">
        <v>47</v>
      </c>
      <c r="B52" s="89">
        <v>57</v>
      </c>
      <c r="C52" s="64">
        <v>68</v>
      </c>
      <c r="D52" s="23">
        <f t="shared" si="0"/>
        <v>0.006326304106548279</v>
      </c>
    </row>
    <row r="53" spans="1:4" ht="12.75">
      <c r="A53" s="10" t="s">
        <v>48</v>
      </c>
      <c r="B53" s="89">
        <v>119</v>
      </c>
      <c r="C53" s="64">
        <v>122</v>
      </c>
      <c r="D53" s="23">
        <f t="shared" si="0"/>
        <v>0.013207547169811321</v>
      </c>
    </row>
    <row r="54" spans="1:4" ht="12.75">
      <c r="A54" s="10" t="s">
        <v>49</v>
      </c>
      <c r="B54" s="89">
        <v>361</v>
      </c>
      <c r="C54" s="64">
        <v>338</v>
      </c>
      <c r="D54" s="23">
        <f t="shared" si="0"/>
        <v>0.04006659267480577</v>
      </c>
    </row>
    <row r="55" spans="1:4" ht="13.5" thickBot="1">
      <c r="A55" s="103" t="s">
        <v>2</v>
      </c>
      <c r="B55" s="74">
        <f>SUM(B9:B54)</f>
        <v>9010</v>
      </c>
      <c r="C55" s="74">
        <f>SUM(C9:C54)</f>
        <v>8983</v>
      </c>
      <c r="D55" s="71">
        <f>SUM(D9:D54)</f>
        <v>0.9999999999999997</v>
      </c>
    </row>
    <row r="56" ht="13.5" thickTop="1"/>
  </sheetData>
  <printOptions horizontalCentered="1" verticalCentered="1"/>
  <pageMargins left="0.75" right="0.75" top="0.68" bottom="0.73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5"/>
  <sheetViews>
    <sheetView workbookViewId="0" topLeftCell="A1"/>
  </sheetViews>
  <sheetFormatPr defaultColWidth="9.140625" defaultRowHeight="12.75"/>
  <cols>
    <col min="1" max="1" width="11.421875" style="0" customWidth="1"/>
    <col min="2" max="2" width="15.8515625" style="0" customWidth="1"/>
    <col min="3" max="3" width="15.421875" style="0" customWidth="1"/>
    <col min="4" max="4" width="14.00390625" style="0" customWidth="1"/>
  </cols>
  <sheetData>
    <row r="2" spans="1:4" ht="12.75">
      <c r="A2" s="138"/>
      <c r="B2" s="132"/>
      <c r="C2" s="132"/>
      <c r="D2" s="133"/>
    </row>
    <row r="3" spans="1:4" ht="12.75">
      <c r="A3" s="139" t="s">
        <v>198</v>
      </c>
      <c r="B3" s="134"/>
      <c r="C3" s="134"/>
      <c r="D3" s="135"/>
    </row>
    <row r="4" spans="1:4" ht="12.75">
      <c r="A4" s="140" t="s">
        <v>168</v>
      </c>
      <c r="B4" s="136"/>
      <c r="C4" s="136"/>
      <c r="D4" s="137"/>
    </row>
    <row r="5" spans="1:4" ht="12.75">
      <c r="A5" s="12"/>
      <c r="B5" s="52" t="s">
        <v>126</v>
      </c>
      <c r="C5" s="52" t="s">
        <v>126</v>
      </c>
      <c r="D5" s="52"/>
    </row>
    <row r="6" spans="1:4" ht="12.75">
      <c r="A6" s="13"/>
      <c r="B6" s="33" t="s">
        <v>157</v>
      </c>
      <c r="C6" s="33" t="s">
        <v>157</v>
      </c>
      <c r="D6" s="33" t="s">
        <v>76</v>
      </c>
    </row>
    <row r="7" spans="1:4" ht="12.75">
      <c r="A7" s="4"/>
      <c r="B7" s="33" t="s">
        <v>183</v>
      </c>
      <c r="C7" s="33" t="s">
        <v>167</v>
      </c>
      <c r="D7" s="33" t="s">
        <v>184</v>
      </c>
    </row>
    <row r="8" spans="1:4" ht="12.75">
      <c r="A8" s="101" t="s">
        <v>0</v>
      </c>
      <c r="B8" s="51"/>
      <c r="C8" s="51" t="s">
        <v>156</v>
      </c>
      <c r="D8" s="51"/>
    </row>
    <row r="9" spans="1:4" ht="12.75">
      <c r="A9" s="11" t="s">
        <v>5</v>
      </c>
      <c r="B9" s="91">
        <v>29</v>
      </c>
      <c r="C9" s="64">
        <v>27</v>
      </c>
      <c r="D9" s="23">
        <f aca="true" t="shared" si="0" ref="D9:D54">B9/$B$55</f>
        <v>0.0038676980528140835</v>
      </c>
    </row>
    <row r="10" spans="1:4" ht="12.75">
      <c r="A10" s="11" t="s">
        <v>6</v>
      </c>
      <c r="B10" s="91">
        <v>209</v>
      </c>
      <c r="C10" s="64">
        <v>217</v>
      </c>
      <c r="D10" s="23">
        <f t="shared" si="0"/>
        <v>0.02787409975993598</v>
      </c>
    </row>
    <row r="11" spans="1:4" ht="12.75">
      <c r="A11" s="11" t="s">
        <v>7</v>
      </c>
      <c r="B11" s="91">
        <v>39</v>
      </c>
      <c r="C11" s="64">
        <v>42</v>
      </c>
      <c r="D11" s="23">
        <f t="shared" si="0"/>
        <v>0.0052013870365430785</v>
      </c>
    </row>
    <row r="12" spans="1:4" ht="12.75">
      <c r="A12" s="11" t="s">
        <v>8</v>
      </c>
      <c r="B12" s="91">
        <v>200</v>
      </c>
      <c r="C12" s="64">
        <v>222</v>
      </c>
      <c r="D12" s="23">
        <f t="shared" si="0"/>
        <v>0.026673779674579887</v>
      </c>
    </row>
    <row r="13" spans="1:4" ht="12.75">
      <c r="A13" s="11" t="s">
        <v>9</v>
      </c>
      <c r="B13" s="91">
        <v>39</v>
      </c>
      <c r="C13" s="64">
        <v>36</v>
      </c>
      <c r="D13" s="23">
        <f t="shared" si="0"/>
        <v>0.0052013870365430785</v>
      </c>
    </row>
    <row r="14" spans="1:4" ht="12.75">
      <c r="A14" s="11" t="s">
        <v>10</v>
      </c>
      <c r="B14" s="91">
        <v>77</v>
      </c>
      <c r="C14" s="64">
        <v>82</v>
      </c>
      <c r="D14" s="23">
        <f t="shared" si="0"/>
        <v>0.010269405174713257</v>
      </c>
    </row>
    <row r="15" spans="1:4" ht="12.75">
      <c r="A15" s="11" t="s">
        <v>11</v>
      </c>
      <c r="B15" s="91">
        <v>242</v>
      </c>
      <c r="C15" s="64">
        <v>261</v>
      </c>
      <c r="D15" s="23">
        <f t="shared" si="0"/>
        <v>0.032275273406241665</v>
      </c>
    </row>
    <row r="16" spans="1:4" ht="12.75">
      <c r="A16" s="11" t="s">
        <v>12</v>
      </c>
      <c r="B16" s="91">
        <v>238</v>
      </c>
      <c r="C16" s="64">
        <v>272</v>
      </c>
      <c r="D16" s="23">
        <f t="shared" si="0"/>
        <v>0.031741797812750064</v>
      </c>
    </row>
    <row r="17" spans="1:4" ht="12.75">
      <c r="A17" s="11" t="s">
        <v>13</v>
      </c>
      <c r="B17" s="91">
        <v>11</v>
      </c>
      <c r="C17" s="64">
        <v>12</v>
      </c>
      <c r="D17" s="23">
        <f t="shared" si="0"/>
        <v>0.0014670578821018938</v>
      </c>
    </row>
    <row r="18" spans="1:4" ht="12.75">
      <c r="A18" s="11" t="s">
        <v>14</v>
      </c>
      <c r="B18" s="91">
        <v>407</v>
      </c>
      <c r="C18" s="64">
        <v>414</v>
      </c>
      <c r="D18" s="23">
        <f t="shared" si="0"/>
        <v>0.05428114163777007</v>
      </c>
    </row>
    <row r="19" spans="1:4" ht="12.75">
      <c r="A19" s="11" t="s">
        <v>15</v>
      </c>
      <c r="B19" s="91">
        <v>133</v>
      </c>
      <c r="C19" s="64">
        <v>128</v>
      </c>
      <c r="D19" s="23">
        <f t="shared" si="0"/>
        <v>0.017738063483595627</v>
      </c>
    </row>
    <row r="20" spans="1:4" ht="12.75">
      <c r="A20" s="11" t="s">
        <v>16</v>
      </c>
      <c r="B20" s="91">
        <v>83</v>
      </c>
      <c r="C20" s="64">
        <v>91</v>
      </c>
      <c r="D20" s="23">
        <f t="shared" si="0"/>
        <v>0.011069618564950654</v>
      </c>
    </row>
    <row r="21" spans="1:4" ht="12.75">
      <c r="A21" s="11" t="s">
        <v>17</v>
      </c>
      <c r="B21" s="91">
        <v>100</v>
      </c>
      <c r="C21" s="64">
        <v>108</v>
      </c>
      <c r="D21" s="23">
        <f t="shared" si="0"/>
        <v>0.013336889837289943</v>
      </c>
    </row>
    <row r="22" spans="1:4" ht="12.75">
      <c r="A22" s="11" t="s">
        <v>18</v>
      </c>
      <c r="B22" s="91">
        <v>64</v>
      </c>
      <c r="C22" s="64">
        <v>49</v>
      </c>
      <c r="D22" s="23">
        <f t="shared" si="0"/>
        <v>0.008535609495865563</v>
      </c>
    </row>
    <row r="23" spans="1:4" ht="12.75">
      <c r="A23" s="11" t="s">
        <v>19</v>
      </c>
      <c r="B23" s="91">
        <v>93</v>
      </c>
      <c r="C23" s="64">
        <v>109</v>
      </c>
      <c r="D23" s="23">
        <f t="shared" si="0"/>
        <v>0.012403307548679647</v>
      </c>
    </row>
    <row r="24" spans="1:4" ht="12.75">
      <c r="A24" s="11" t="s">
        <v>20</v>
      </c>
      <c r="B24" s="91">
        <v>181</v>
      </c>
      <c r="C24" s="64">
        <v>170</v>
      </c>
      <c r="D24" s="23">
        <f t="shared" si="0"/>
        <v>0.024139770605494798</v>
      </c>
    </row>
    <row r="25" spans="1:4" ht="12.75">
      <c r="A25" s="11" t="s">
        <v>21</v>
      </c>
      <c r="B25" s="91">
        <v>64</v>
      </c>
      <c r="C25" s="64">
        <v>65</v>
      </c>
      <c r="D25" s="23">
        <f t="shared" si="0"/>
        <v>0.008535609495865563</v>
      </c>
    </row>
    <row r="26" spans="1:4" ht="12.75">
      <c r="A26" s="11" t="s">
        <v>22</v>
      </c>
      <c r="B26" s="91">
        <v>158</v>
      </c>
      <c r="C26" s="64">
        <v>180</v>
      </c>
      <c r="D26" s="23">
        <f t="shared" si="0"/>
        <v>0.02107228594291811</v>
      </c>
    </row>
    <row r="27" spans="1:4" ht="12.75">
      <c r="A27" s="11" t="s">
        <v>23</v>
      </c>
      <c r="B27" s="91">
        <v>40</v>
      </c>
      <c r="C27" s="64">
        <v>30</v>
      </c>
      <c r="D27" s="23">
        <f t="shared" si="0"/>
        <v>0.005334755934915978</v>
      </c>
    </row>
    <row r="28" spans="1:4" ht="12.75">
      <c r="A28" s="11" t="s">
        <v>50</v>
      </c>
      <c r="B28" s="91">
        <v>58</v>
      </c>
      <c r="C28" s="64">
        <v>60</v>
      </c>
      <c r="D28" s="23">
        <f t="shared" si="0"/>
        <v>0.007735396105628167</v>
      </c>
    </row>
    <row r="29" spans="1:4" ht="12.75">
      <c r="A29" s="11" t="s">
        <v>24</v>
      </c>
      <c r="B29" s="91">
        <v>276</v>
      </c>
      <c r="C29" s="64">
        <v>230</v>
      </c>
      <c r="D29" s="23">
        <f t="shared" si="0"/>
        <v>0.03680981595092025</v>
      </c>
    </row>
    <row r="30" spans="1:4" ht="12.75">
      <c r="A30" s="11" t="s">
        <v>25</v>
      </c>
      <c r="B30" s="91">
        <v>84</v>
      </c>
      <c r="C30" s="64">
        <v>93</v>
      </c>
      <c r="D30" s="23">
        <f t="shared" si="0"/>
        <v>0.011202987463323552</v>
      </c>
    </row>
    <row r="31" spans="1:4" ht="12.75">
      <c r="A31" s="11" t="s">
        <v>26</v>
      </c>
      <c r="B31" s="91">
        <v>677</v>
      </c>
      <c r="C31" s="64">
        <v>713</v>
      </c>
      <c r="D31" s="23">
        <f t="shared" si="0"/>
        <v>0.09029074419845293</v>
      </c>
    </row>
    <row r="32" spans="1:4" ht="12.75">
      <c r="A32" s="11" t="s">
        <v>27</v>
      </c>
      <c r="B32" s="91">
        <v>161</v>
      </c>
      <c r="C32" s="64">
        <v>162</v>
      </c>
      <c r="D32" s="23">
        <f t="shared" si="0"/>
        <v>0.02147239263803681</v>
      </c>
    </row>
    <row r="33" spans="1:4" ht="12.75">
      <c r="A33" s="11" t="s">
        <v>28</v>
      </c>
      <c r="B33" s="91">
        <v>87</v>
      </c>
      <c r="C33" s="64">
        <v>104</v>
      </c>
      <c r="D33" s="23">
        <f t="shared" si="0"/>
        <v>0.011603094158442252</v>
      </c>
    </row>
    <row r="34" spans="1:4" ht="12.75">
      <c r="A34" s="11" t="s">
        <v>29</v>
      </c>
      <c r="B34" s="91">
        <v>222</v>
      </c>
      <c r="C34" s="64">
        <v>189</v>
      </c>
      <c r="D34" s="23">
        <f t="shared" si="0"/>
        <v>0.029607895438783675</v>
      </c>
    </row>
    <row r="35" spans="1:4" ht="12.75">
      <c r="A35" s="11" t="s">
        <v>30</v>
      </c>
      <c r="B35" s="91">
        <v>64</v>
      </c>
      <c r="C35" s="64">
        <v>73</v>
      </c>
      <c r="D35" s="23">
        <f t="shared" si="0"/>
        <v>0.008535609495865563</v>
      </c>
    </row>
    <row r="36" spans="1:4" ht="12.75">
      <c r="A36" s="11" t="s">
        <v>31</v>
      </c>
      <c r="B36" s="91">
        <v>102</v>
      </c>
      <c r="C36" s="64">
        <v>95</v>
      </c>
      <c r="D36" s="23">
        <f t="shared" si="0"/>
        <v>0.013603627634035742</v>
      </c>
    </row>
    <row r="37" spans="1:4" ht="12.75">
      <c r="A37" s="11" t="s">
        <v>32</v>
      </c>
      <c r="B37" s="91">
        <v>148</v>
      </c>
      <c r="C37" s="64">
        <v>136</v>
      </c>
      <c r="D37" s="23">
        <f t="shared" si="0"/>
        <v>0.019738596959189118</v>
      </c>
    </row>
    <row r="38" spans="1:4" ht="12.75">
      <c r="A38" s="11" t="s">
        <v>33</v>
      </c>
      <c r="B38" s="91">
        <v>129</v>
      </c>
      <c r="C38" s="64">
        <v>112</v>
      </c>
      <c r="D38" s="23">
        <f t="shared" si="0"/>
        <v>0.01720458789010403</v>
      </c>
    </row>
    <row r="39" spans="1:4" ht="12.75">
      <c r="A39" s="11" t="s">
        <v>35</v>
      </c>
      <c r="B39" s="91">
        <v>75</v>
      </c>
      <c r="C39" s="64">
        <v>46</v>
      </c>
      <c r="D39" s="23">
        <f t="shared" si="0"/>
        <v>0.010002667377967457</v>
      </c>
    </row>
    <row r="40" spans="1:4" ht="12.75">
      <c r="A40" s="11" t="s">
        <v>36</v>
      </c>
      <c r="B40" s="91">
        <v>557</v>
      </c>
      <c r="C40" s="64">
        <v>560</v>
      </c>
      <c r="D40" s="23">
        <f t="shared" si="0"/>
        <v>0.07428647639370499</v>
      </c>
    </row>
    <row r="41" spans="1:4" ht="12.75">
      <c r="A41" s="11" t="s">
        <v>37</v>
      </c>
      <c r="B41" s="91">
        <v>110</v>
      </c>
      <c r="C41" s="64">
        <v>138</v>
      </c>
      <c r="D41" s="23">
        <f t="shared" si="0"/>
        <v>0.014670578821018939</v>
      </c>
    </row>
    <row r="42" spans="1:4" ht="12.75">
      <c r="A42" s="11" t="s">
        <v>38</v>
      </c>
      <c r="B42" s="91">
        <v>85</v>
      </c>
      <c r="C42" s="64">
        <v>89</v>
      </c>
      <c r="D42" s="23">
        <f t="shared" si="0"/>
        <v>0.011336356361696453</v>
      </c>
    </row>
    <row r="43" spans="1:4" ht="12.75">
      <c r="A43" s="11" t="s">
        <v>34</v>
      </c>
      <c r="B43" s="91">
        <v>10</v>
      </c>
      <c r="C43" s="64">
        <v>14</v>
      </c>
      <c r="D43" s="23">
        <f t="shared" si="0"/>
        <v>0.0013336889837289945</v>
      </c>
    </row>
    <row r="44" spans="1:4" ht="12.75">
      <c r="A44" s="11" t="s">
        <v>39</v>
      </c>
      <c r="B44" s="91">
        <v>92</v>
      </c>
      <c r="C44" s="64">
        <v>80</v>
      </c>
      <c r="D44" s="23">
        <f t="shared" si="0"/>
        <v>0.012269938650306749</v>
      </c>
    </row>
    <row r="45" spans="1:4" ht="12.75">
      <c r="A45" s="11" t="s">
        <v>40</v>
      </c>
      <c r="B45" s="91">
        <v>91</v>
      </c>
      <c r="C45" s="64">
        <v>80</v>
      </c>
      <c r="D45" s="23">
        <f t="shared" si="0"/>
        <v>0.012136569751933848</v>
      </c>
    </row>
    <row r="46" spans="1:4" ht="12.75">
      <c r="A46" s="11" t="s">
        <v>41</v>
      </c>
      <c r="B46" s="91">
        <v>249</v>
      </c>
      <c r="C46" s="64">
        <v>218</v>
      </c>
      <c r="D46" s="23">
        <f t="shared" si="0"/>
        <v>0.03320885569485196</v>
      </c>
    </row>
    <row r="47" spans="1:4" ht="12.75">
      <c r="A47" s="11" t="s">
        <v>42</v>
      </c>
      <c r="B47" s="91">
        <v>122</v>
      </c>
      <c r="C47" s="64">
        <v>117</v>
      </c>
      <c r="D47" s="23">
        <f t="shared" si="0"/>
        <v>0.01627100560149373</v>
      </c>
    </row>
    <row r="48" spans="1:4" ht="12.75">
      <c r="A48" s="11" t="s">
        <v>43</v>
      </c>
      <c r="B48" s="91">
        <v>524</v>
      </c>
      <c r="C48" s="64">
        <v>571</v>
      </c>
      <c r="D48" s="23">
        <f t="shared" si="0"/>
        <v>0.0698853027473993</v>
      </c>
    </row>
    <row r="49" spans="1:4" ht="12.75">
      <c r="A49" s="11" t="s">
        <v>44</v>
      </c>
      <c r="B49" s="91">
        <v>24</v>
      </c>
      <c r="C49" s="64">
        <v>24</v>
      </c>
      <c r="D49" s="23">
        <f t="shared" si="0"/>
        <v>0.0032008535609495867</v>
      </c>
    </row>
    <row r="50" spans="1:4" ht="12.75">
      <c r="A50" s="11" t="s">
        <v>45</v>
      </c>
      <c r="B50" s="91">
        <v>477</v>
      </c>
      <c r="C50" s="64">
        <v>499</v>
      </c>
      <c r="D50" s="23">
        <f t="shared" si="0"/>
        <v>0.06361696452387303</v>
      </c>
    </row>
    <row r="51" spans="1:4" ht="12.75">
      <c r="A51" s="11" t="s">
        <v>46</v>
      </c>
      <c r="B51" s="91">
        <v>221</v>
      </c>
      <c r="C51" s="64">
        <v>235</v>
      </c>
      <c r="D51" s="23">
        <f t="shared" si="0"/>
        <v>0.029474526540410776</v>
      </c>
    </row>
    <row r="52" spans="1:4" ht="12.75">
      <c r="A52" s="11" t="s">
        <v>47</v>
      </c>
      <c r="B52" s="91">
        <v>52</v>
      </c>
      <c r="C52" s="64">
        <v>45</v>
      </c>
      <c r="D52" s="23">
        <f t="shared" si="0"/>
        <v>0.006935182715390771</v>
      </c>
    </row>
    <row r="53" spans="1:4" ht="12.75">
      <c r="A53" s="11" t="s">
        <v>48</v>
      </c>
      <c r="B53" s="91">
        <v>46</v>
      </c>
      <c r="C53" s="64">
        <v>41</v>
      </c>
      <c r="D53" s="23">
        <f t="shared" si="0"/>
        <v>0.006134969325153374</v>
      </c>
    </row>
    <row r="54" spans="1:4" ht="12.75">
      <c r="A54" s="11" t="s">
        <v>49</v>
      </c>
      <c r="B54" s="91">
        <v>348</v>
      </c>
      <c r="C54" s="64">
        <v>297</v>
      </c>
      <c r="D54" s="23">
        <f t="shared" si="0"/>
        <v>0.04641237663376901</v>
      </c>
    </row>
    <row r="55" spans="1:4" ht="13.5" thickBot="1">
      <c r="A55" s="103" t="s">
        <v>2</v>
      </c>
      <c r="B55" s="74">
        <f>SUM(B9:B54)</f>
        <v>7498</v>
      </c>
      <c r="C55" s="74">
        <f>SUM(C9:C54)</f>
        <v>7536</v>
      </c>
      <c r="D55" s="71">
        <f>SUM(D9:D54)</f>
        <v>1.0000000000000004</v>
      </c>
    </row>
    <row r="56" ht="13.5" thickTop="1"/>
  </sheetData>
  <printOptions horizontalCentered="1" verticalCentered="1"/>
  <pageMargins left="0.75" right="0.75" top="0.71" bottom="0.7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5"/>
  <sheetViews>
    <sheetView workbookViewId="0" topLeftCell="A1"/>
  </sheetViews>
  <sheetFormatPr defaultColWidth="9.140625" defaultRowHeight="12.75"/>
  <cols>
    <col min="1" max="1" width="12.7109375" style="0" customWidth="1"/>
    <col min="2" max="2" width="14.7109375" style="0" customWidth="1"/>
    <col min="3" max="3" width="14.421875" style="0" customWidth="1"/>
    <col min="4" max="4" width="13.57421875" style="0" customWidth="1"/>
    <col min="5" max="5" width="12.7109375" style="0" customWidth="1"/>
  </cols>
  <sheetData>
    <row r="2" spans="1:11" ht="12.75">
      <c r="A2" s="143"/>
      <c r="B2" s="144"/>
      <c r="C2" s="144"/>
      <c r="D2" s="145"/>
      <c r="E2" s="5"/>
      <c r="G2" s="5"/>
      <c r="H2" s="5"/>
      <c r="I2" s="5"/>
      <c r="J2" s="5"/>
      <c r="K2" s="5"/>
    </row>
    <row r="3" spans="1:11" ht="12.75">
      <c r="A3" s="146" t="s">
        <v>199</v>
      </c>
      <c r="B3" s="147"/>
      <c r="C3" s="147"/>
      <c r="D3" s="148"/>
      <c r="E3" s="5"/>
      <c r="G3" s="5"/>
      <c r="H3" s="5"/>
      <c r="I3" s="5"/>
      <c r="J3" s="5"/>
      <c r="K3" s="5"/>
    </row>
    <row r="4" spans="1:11" ht="12.75">
      <c r="A4" s="149" t="s">
        <v>169</v>
      </c>
      <c r="B4" s="150"/>
      <c r="C4" s="150"/>
      <c r="D4" s="151"/>
      <c r="E4" s="5"/>
      <c r="G4" s="5"/>
      <c r="H4" s="5"/>
      <c r="I4" s="5"/>
      <c r="J4" s="5"/>
      <c r="K4" s="5"/>
    </row>
    <row r="5" spans="1:11" ht="12.75">
      <c r="A5" s="12"/>
      <c r="B5" s="52" t="s">
        <v>126</v>
      </c>
      <c r="C5" s="52" t="s">
        <v>126</v>
      </c>
      <c r="D5" s="141"/>
      <c r="G5" s="5"/>
      <c r="H5" s="5"/>
      <c r="I5" s="5"/>
      <c r="J5" s="5"/>
      <c r="K5" s="5"/>
    </row>
    <row r="6" spans="1:11" ht="12.75">
      <c r="A6" s="13"/>
      <c r="B6" s="33" t="s">
        <v>158</v>
      </c>
      <c r="C6" s="33" t="s">
        <v>158</v>
      </c>
      <c r="D6" s="33" t="s">
        <v>76</v>
      </c>
      <c r="G6" s="5"/>
      <c r="H6" s="5"/>
      <c r="I6" s="5"/>
      <c r="J6" s="5"/>
      <c r="K6" s="16"/>
    </row>
    <row r="7" spans="1:11" ht="12.75">
      <c r="A7" s="13"/>
      <c r="B7" s="33" t="s">
        <v>183</v>
      </c>
      <c r="C7" s="33" t="s">
        <v>167</v>
      </c>
      <c r="D7" s="33" t="s">
        <v>184</v>
      </c>
      <c r="G7" s="5"/>
      <c r="H7" s="5"/>
      <c r="I7" s="5"/>
      <c r="J7" s="5"/>
      <c r="K7" s="5"/>
    </row>
    <row r="8" spans="1:11" ht="12.75">
      <c r="A8" s="51" t="s">
        <v>0</v>
      </c>
      <c r="B8" s="51"/>
      <c r="C8" s="51" t="s">
        <v>156</v>
      </c>
      <c r="D8" s="142"/>
      <c r="G8" s="5"/>
      <c r="H8" s="5"/>
      <c r="I8" s="5"/>
      <c r="J8" s="5"/>
      <c r="K8" s="5"/>
    </row>
    <row r="9" spans="1:11" ht="12.75">
      <c r="A9" s="11" t="s">
        <v>5</v>
      </c>
      <c r="B9" s="91">
        <v>43</v>
      </c>
      <c r="C9" s="64">
        <v>43</v>
      </c>
      <c r="D9" s="23">
        <f>B9/$B$55</f>
        <v>0.0036007368949924636</v>
      </c>
      <c r="G9" s="5"/>
      <c r="H9" s="5"/>
      <c r="I9" s="5"/>
      <c r="J9" s="5"/>
      <c r="K9" s="17"/>
    </row>
    <row r="10" spans="1:11" ht="12.75">
      <c r="A10" s="11" t="s">
        <v>6</v>
      </c>
      <c r="B10" s="91">
        <v>402</v>
      </c>
      <c r="C10" s="64">
        <v>315</v>
      </c>
      <c r="D10" s="23">
        <f aca="true" t="shared" si="0" ref="D10:D54">B10/$B$55</f>
        <v>0.03366270306481326</v>
      </c>
      <c r="G10" s="5"/>
      <c r="H10" s="5"/>
      <c r="I10" s="5"/>
      <c r="J10" s="5"/>
      <c r="K10" s="17"/>
    </row>
    <row r="11" spans="1:11" ht="12.75">
      <c r="A11" s="11" t="s">
        <v>7</v>
      </c>
      <c r="B11" s="91">
        <v>68</v>
      </c>
      <c r="C11" s="64">
        <v>52</v>
      </c>
      <c r="D11" s="23">
        <f t="shared" si="0"/>
        <v>0.005694188578127617</v>
      </c>
      <c r="G11" s="5"/>
      <c r="H11" s="5"/>
      <c r="I11" s="5"/>
      <c r="J11" s="5"/>
      <c r="K11" s="17"/>
    </row>
    <row r="12" spans="1:11" ht="12.75">
      <c r="A12" s="11" t="s">
        <v>8</v>
      </c>
      <c r="B12" s="91">
        <v>431</v>
      </c>
      <c r="C12" s="64">
        <v>377</v>
      </c>
      <c r="D12" s="23">
        <f t="shared" si="0"/>
        <v>0.03609110701725004</v>
      </c>
      <c r="G12" s="5"/>
      <c r="H12" s="5"/>
      <c r="I12" s="5"/>
      <c r="J12" s="5"/>
      <c r="K12" s="17"/>
    </row>
    <row r="13" spans="1:11" ht="12.75">
      <c r="A13" s="11" t="s">
        <v>9</v>
      </c>
      <c r="B13" s="91">
        <v>66</v>
      </c>
      <c r="C13" s="64">
        <v>70</v>
      </c>
      <c r="D13" s="23">
        <f t="shared" si="0"/>
        <v>0.005526712443476804</v>
      </c>
      <c r="G13" s="5"/>
      <c r="H13" s="5"/>
      <c r="I13" s="5"/>
      <c r="J13" s="5"/>
      <c r="K13" s="17"/>
    </row>
    <row r="14" spans="1:11" ht="12.75">
      <c r="A14" s="11" t="s">
        <v>10</v>
      </c>
      <c r="B14" s="91">
        <v>109</v>
      </c>
      <c r="C14" s="64">
        <v>118</v>
      </c>
      <c r="D14" s="23">
        <f t="shared" si="0"/>
        <v>0.009127449338469268</v>
      </c>
      <c r="G14" s="5"/>
      <c r="H14" s="5"/>
      <c r="I14" s="5"/>
      <c r="J14" s="5"/>
      <c r="K14" s="17"/>
    </row>
    <row r="15" spans="1:11" ht="12.75">
      <c r="A15" s="11" t="s">
        <v>11</v>
      </c>
      <c r="B15" s="91">
        <v>358</v>
      </c>
      <c r="C15" s="64">
        <v>372</v>
      </c>
      <c r="D15" s="23">
        <f t="shared" si="0"/>
        <v>0.029978228102495393</v>
      </c>
      <c r="G15" s="5"/>
      <c r="H15" s="5"/>
      <c r="I15" s="5"/>
      <c r="J15" s="5"/>
      <c r="K15" s="17"/>
    </row>
    <row r="16" spans="1:11" ht="12.75">
      <c r="A16" s="11" t="s">
        <v>12</v>
      </c>
      <c r="B16" s="91">
        <v>464</v>
      </c>
      <c r="C16" s="64">
        <v>416</v>
      </c>
      <c r="D16" s="23">
        <f t="shared" si="0"/>
        <v>0.038854463238988446</v>
      </c>
      <c r="G16" s="5"/>
      <c r="H16" s="5"/>
      <c r="I16" s="5"/>
      <c r="J16" s="5"/>
      <c r="K16" s="17"/>
    </row>
    <row r="17" spans="1:11" ht="12.75">
      <c r="A17" s="11" t="s">
        <v>13</v>
      </c>
      <c r="B17" s="91">
        <v>13</v>
      </c>
      <c r="C17" s="64">
        <v>14</v>
      </c>
      <c r="D17" s="23">
        <f t="shared" si="0"/>
        <v>0.0010885948752302798</v>
      </c>
      <c r="G17" s="5"/>
      <c r="H17" s="5"/>
      <c r="I17" s="5"/>
      <c r="J17" s="5"/>
      <c r="K17" s="17"/>
    </row>
    <row r="18" spans="1:11" ht="12.75">
      <c r="A18" s="11" t="s">
        <v>14</v>
      </c>
      <c r="B18" s="91">
        <v>691</v>
      </c>
      <c r="C18" s="64">
        <v>627</v>
      </c>
      <c r="D18" s="23">
        <f t="shared" si="0"/>
        <v>0.05786300452185564</v>
      </c>
      <c r="G18" s="5"/>
      <c r="H18" s="5"/>
      <c r="I18" s="5"/>
      <c r="J18" s="5"/>
      <c r="K18" s="17"/>
    </row>
    <row r="19" spans="1:11" ht="12.75">
      <c r="A19" s="11" t="s">
        <v>15</v>
      </c>
      <c r="B19" s="91">
        <v>173</v>
      </c>
      <c r="C19" s="64">
        <v>178</v>
      </c>
      <c r="D19" s="23">
        <f t="shared" si="0"/>
        <v>0.01448668564729526</v>
      </c>
      <c r="G19" s="5"/>
      <c r="H19" s="5"/>
      <c r="I19" s="5"/>
      <c r="J19" s="5"/>
      <c r="K19" s="17"/>
    </row>
    <row r="20" spans="1:11" ht="12.75">
      <c r="A20" s="11" t="s">
        <v>16</v>
      </c>
      <c r="B20" s="91">
        <v>133</v>
      </c>
      <c r="C20" s="64">
        <v>133</v>
      </c>
      <c r="D20" s="23">
        <f t="shared" si="0"/>
        <v>0.011137162954279016</v>
      </c>
      <c r="G20" s="5"/>
      <c r="H20" s="5"/>
      <c r="I20" s="5"/>
      <c r="J20" s="5"/>
      <c r="K20" s="17"/>
    </row>
    <row r="21" spans="1:11" ht="12.75">
      <c r="A21" s="11" t="s">
        <v>17</v>
      </c>
      <c r="B21" s="91">
        <v>147</v>
      </c>
      <c r="C21" s="64">
        <v>142</v>
      </c>
      <c r="D21" s="23">
        <f t="shared" si="0"/>
        <v>0.0123094958968347</v>
      </c>
      <c r="G21" s="5"/>
      <c r="H21" s="5"/>
      <c r="I21" s="5"/>
      <c r="J21" s="5"/>
      <c r="K21" s="17"/>
    </row>
    <row r="22" spans="1:11" ht="12.75">
      <c r="A22" s="11" t="s">
        <v>18</v>
      </c>
      <c r="B22" s="91">
        <v>126</v>
      </c>
      <c r="C22" s="64">
        <v>103</v>
      </c>
      <c r="D22" s="23">
        <f t="shared" si="0"/>
        <v>0.010550996483001172</v>
      </c>
      <c r="G22" s="5"/>
      <c r="H22" s="5"/>
      <c r="I22" s="5"/>
      <c r="J22" s="5"/>
      <c r="K22" s="17"/>
    </row>
    <row r="23" spans="1:11" ht="12.75">
      <c r="A23" s="11" t="s">
        <v>19</v>
      </c>
      <c r="B23" s="91">
        <v>135</v>
      </c>
      <c r="C23" s="64">
        <v>175</v>
      </c>
      <c r="D23" s="23">
        <f t="shared" si="0"/>
        <v>0.011304639088929827</v>
      </c>
      <c r="G23" s="5"/>
      <c r="H23" s="5"/>
      <c r="I23" s="5"/>
      <c r="J23" s="5"/>
      <c r="K23" s="17"/>
    </row>
    <row r="24" spans="1:11" ht="12.75">
      <c r="A24" s="11" t="s">
        <v>20</v>
      </c>
      <c r="B24" s="91">
        <v>234</v>
      </c>
      <c r="C24" s="64">
        <v>192</v>
      </c>
      <c r="D24" s="23">
        <f t="shared" si="0"/>
        <v>0.019594707754145034</v>
      </c>
      <c r="G24" s="5"/>
      <c r="H24" s="5"/>
      <c r="I24" s="5"/>
      <c r="J24" s="5"/>
      <c r="K24" s="17"/>
    </row>
    <row r="25" spans="1:11" ht="12.75">
      <c r="A25" s="11" t="s">
        <v>21</v>
      </c>
      <c r="B25" s="91">
        <v>102</v>
      </c>
      <c r="C25" s="64">
        <v>86</v>
      </c>
      <c r="D25" s="23">
        <f t="shared" si="0"/>
        <v>0.008541282867191425</v>
      </c>
      <c r="G25" s="5"/>
      <c r="H25" s="5"/>
      <c r="I25" s="5"/>
      <c r="J25" s="5"/>
      <c r="K25" s="17"/>
    </row>
    <row r="26" spans="1:11" ht="12.75">
      <c r="A26" s="11" t="s">
        <v>22</v>
      </c>
      <c r="B26" s="91">
        <v>295</v>
      </c>
      <c r="C26" s="64">
        <v>296</v>
      </c>
      <c r="D26" s="23">
        <f t="shared" si="0"/>
        <v>0.02470272986099481</v>
      </c>
      <c r="G26" s="5"/>
      <c r="H26" s="5"/>
      <c r="I26" s="5"/>
      <c r="J26" s="5"/>
      <c r="K26" s="17"/>
    </row>
    <row r="27" spans="1:11" ht="12.75">
      <c r="A27" s="11" t="s">
        <v>23</v>
      </c>
      <c r="B27" s="91">
        <v>70</v>
      </c>
      <c r="C27" s="64">
        <v>45</v>
      </c>
      <c r="D27" s="23">
        <f t="shared" si="0"/>
        <v>0.005861664712778429</v>
      </c>
      <c r="G27" s="5"/>
      <c r="H27" s="5"/>
      <c r="I27" s="5"/>
      <c r="J27" s="5"/>
      <c r="K27" s="17"/>
    </row>
    <row r="28" spans="1:11" ht="12.75">
      <c r="A28" s="11" t="s">
        <v>50</v>
      </c>
      <c r="B28" s="91">
        <v>96</v>
      </c>
      <c r="C28" s="64">
        <v>75</v>
      </c>
      <c r="D28" s="23">
        <f t="shared" si="0"/>
        <v>0.008038854463238989</v>
      </c>
      <c r="G28" s="5"/>
      <c r="H28" s="5"/>
      <c r="I28" s="5"/>
      <c r="J28" s="5"/>
      <c r="K28" s="17"/>
    </row>
    <row r="29" spans="1:11" ht="12.75">
      <c r="A29" s="11" t="s">
        <v>24</v>
      </c>
      <c r="B29" s="91">
        <v>444</v>
      </c>
      <c r="C29" s="64">
        <v>392</v>
      </c>
      <c r="D29" s="23">
        <f t="shared" si="0"/>
        <v>0.03717970189248032</v>
      </c>
      <c r="G29" s="5"/>
      <c r="H29" s="5"/>
      <c r="I29" s="5"/>
      <c r="J29" s="5"/>
      <c r="K29" s="17"/>
    </row>
    <row r="30" spans="1:11" ht="12.75">
      <c r="A30" s="11" t="s">
        <v>25</v>
      </c>
      <c r="B30" s="91">
        <v>131</v>
      </c>
      <c r="C30" s="64">
        <v>121</v>
      </c>
      <c r="D30" s="23">
        <f t="shared" si="0"/>
        <v>0.010969686819628203</v>
      </c>
      <c r="G30" s="5"/>
      <c r="H30" s="5"/>
      <c r="I30" s="5"/>
      <c r="J30" s="5"/>
      <c r="K30" s="17"/>
    </row>
    <row r="31" spans="1:11" ht="12.75">
      <c r="A31" s="11" t="s">
        <v>26</v>
      </c>
      <c r="B31" s="91">
        <v>965</v>
      </c>
      <c r="C31" s="64">
        <v>906</v>
      </c>
      <c r="D31" s="23">
        <f t="shared" si="0"/>
        <v>0.08080723496901691</v>
      </c>
      <c r="G31" s="5"/>
      <c r="H31" s="5"/>
      <c r="I31" s="5"/>
      <c r="J31" s="5"/>
      <c r="K31" s="17"/>
    </row>
    <row r="32" spans="1:11" ht="12.75">
      <c r="A32" s="11" t="s">
        <v>27</v>
      </c>
      <c r="B32" s="91">
        <v>233</v>
      </c>
      <c r="C32" s="64">
        <v>219</v>
      </c>
      <c r="D32" s="23">
        <f t="shared" si="0"/>
        <v>0.01951096968681963</v>
      </c>
      <c r="G32" s="5"/>
      <c r="H32" s="5"/>
      <c r="I32" s="5"/>
      <c r="J32" s="5"/>
      <c r="K32" s="17"/>
    </row>
    <row r="33" spans="1:11" ht="12.75">
      <c r="A33" s="11" t="s">
        <v>28</v>
      </c>
      <c r="B33" s="91">
        <v>101</v>
      </c>
      <c r="C33" s="64">
        <v>123</v>
      </c>
      <c r="D33" s="23">
        <f t="shared" si="0"/>
        <v>0.00845754479986602</v>
      </c>
      <c r="G33" s="5"/>
      <c r="H33" s="5"/>
      <c r="I33" s="5"/>
      <c r="J33" s="5"/>
      <c r="K33" s="17"/>
    </row>
    <row r="34" spans="1:11" ht="12.75">
      <c r="A34" s="11" t="s">
        <v>29</v>
      </c>
      <c r="B34" s="91">
        <v>453</v>
      </c>
      <c r="C34" s="64">
        <v>383</v>
      </c>
      <c r="D34" s="23">
        <f t="shared" si="0"/>
        <v>0.037933344498408975</v>
      </c>
      <c r="G34" s="5"/>
      <c r="H34" s="5"/>
      <c r="I34" s="5"/>
      <c r="J34" s="5"/>
      <c r="K34" s="17"/>
    </row>
    <row r="35" spans="1:11" ht="12.75">
      <c r="A35" s="11" t="s">
        <v>30</v>
      </c>
      <c r="B35" s="91">
        <v>97</v>
      </c>
      <c r="C35" s="64">
        <v>98</v>
      </c>
      <c r="D35" s="23">
        <f t="shared" si="0"/>
        <v>0.008122592530564394</v>
      </c>
      <c r="G35" s="5"/>
      <c r="H35" s="5"/>
      <c r="I35" s="5"/>
      <c r="J35" s="5"/>
      <c r="K35" s="17"/>
    </row>
    <row r="36" spans="1:11" ht="12.75">
      <c r="A36" s="11" t="s">
        <v>31</v>
      </c>
      <c r="B36" s="91">
        <v>164</v>
      </c>
      <c r="C36" s="64">
        <v>136</v>
      </c>
      <c r="D36" s="23">
        <f t="shared" si="0"/>
        <v>0.013733043041366605</v>
      </c>
      <c r="G36" s="5"/>
      <c r="H36" s="5"/>
      <c r="I36" s="5"/>
      <c r="J36" s="5"/>
      <c r="K36" s="17"/>
    </row>
    <row r="37" spans="1:11" ht="12.75">
      <c r="A37" s="11" t="s">
        <v>32</v>
      </c>
      <c r="B37" s="91">
        <v>225</v>
      </c>
      <c r="C37" s="64">
        <v>184</v>
      </c>
      <c r="D37" s="23">
        <f t="shared" si="0"/>
        <v>0.01884106514821638</v>
      </c>
      <c r="G37" s="5"/>
      <c r="H37" s="5"/>
      <c r="I37" s="5"/>
      <c r="J37" s="5"/>
      <c r="K37" s="17"/>
    </row>
    <row r="38" spans="1:11" ht="12.75">
      <c r="A38" s="11" t="s">
        <v>33</v>
      </c>
      <c r="B38" s="91">
        <v>191</v>
      </c>
      <c r="C38" s="64">
        <v>182</v>
      </c>
      <c r="D38" s="23">
        <f t="shared" si="0"/>
        <v>0.01599397085915257</v>
      </c>
      <c r="G38" s="5"/>
      <c r="H38" s="5"/>
      <c r="I38" s="5"/>
      <c r="J38" s="5"/>
      <c r="K38" s="17"/>
    </row>
    <row r="39" spans="1:11" ht="12.75">
      <c r="A39" s="11" t="s">
        <v>35</v>
      </c>
      <c r="B39" s="91">
        <v>114</v>
      </c>
      <c r="C39" s="64">
        <v>78</v>
      </c>
      <c r="D39" s="23">
        <f t="shared" si="0"/>
        <v>0.009546139675096299</v>
      </c>
      <c r="G39" s="5"/>
      <c r="H39" s="5"/>
      <c r="I39" s="5"/>
      <c r="J39" s="5"/>
      <c r="K39" s="17"/>
    </row>
    <row r="40" spans="1:11" ht="12.75">
      <c r="A40" s="11" t="s">
        <v>36</v>
      </c>
      <c r="B40" s="91">
        <v>707</v>
      </c>
      <c r="C40" s="64">
        <v>630</v>
      </c>
      <c r="D40" s="23">
        <f t="shared" si="0"/>
        <v>0.05920281359906213</v>
      </c>
      <c r="G40" s="5"/>
      <c r="H40" s="5"/>
      <c r="I40" s="5"/>
      <c r="J40" s="5"/>
      <c r="K40" s="17"/>
    </row>
    <row r="41" spans="1:11" ht="12.75">
      <c r="A41" s="11" t="s">
        <v>37</v>
      </c>
      <c r="B41" s="91">
        <v>184</v>
      </c>
      <c r="C41" s="64">
        <v>206</v>
      </c>
      <c r="D41" s="23">
        <f t="shared" si="0"/>
        <v>0.015407804387874728</v>
      </c>
      <c r="G41" s="5"/>
      <c r="H41" s="5"/>
      <c r="I41" s="5"/>
      <c r="J41" s="5"/>
      <c r="K41" s="17"/>
    </row>
    <row r="42" spans="1:11" ht="12.75">
      <c r="A42" s="11" t="s">
        <v>38</v>
      </c>
      <c r="B42" s="91">
        <v>124</v>
      </c>
      <c r="C42" s="64">
        <v>107</v>
      </c>
      <c r="D42" s="23">
        <f t="shared" si="0"/>
        <v>0.01038352034835036</v>
      </c>
      <c r="G42" s="5"/>
      <c r="H42" s="5"/>
      <c r="I42" s="5"/>
      <c r="J42" s="5"/>
      <c r="K42" s="17"/>
    </row>
    <row r="43" spans="1:11" ht="12.75">
      <c r="A43" s="11" t="s">
        <v>34</v>
      </c>
      <c r="B43" s="91">
        <v>16</v>
      </c>
      <c r="C43" s="64">
        <v>28</v>
      </c>
      <c r="D43" s="23">
        <f t="shared" si="0"/>
        <v>0.001339809077206498</v>
      </c>
      <c r="G43" s="5"/>
      <c r="H43" s="5"/>
      <c r="I43" s="5"/>
      <c r="J43" s="5"/>
      <c r="K43" s="17"/>
    </row>
    <row r="44" spans="1:11" ht="12.75">
      <c r="A44" s="11" t="s">
        <v>39</v>
      </c>
      <c r="B44" s="91">
        <v>121</v>
      </c>
      <c r="C44" s="64">
        <v>141</v>
      </c>
      <c r="D44" s="23">
        <f t="shared" si="0"/>
        <v>0.010132306146374141</v>
      </c>
      <c r="G44" s="5"/>
      <c r="H44" s="5"/>
      <c r="I44" s="5"/>
      <c r="J44" s="5"/>
      <c r="K44" s="17"/>
    </row>
    <row r="45" spans="1:11" ht="12.75">
      <c r="A45" s="11" t="s">
        <v>40</v>
      </c>
      <c r="B45" s="91">
        <v>186</v>
      </c>
      <c r="C45" s="64">
        <v>124</v>
      </c>
      <c r="D45" s="23">
        <f t="shared" si="0"/>
        <v>0.01557528052252554</v>
      </c>
      <c r="G45" s="5"/>
      <c r="H45" s="5"/>
      <c r="I45" s="5"/>
      <c r="J45" s="5"/>
      <c r="K45" s="17"/>
    </row>
    <row r="46" spans="1:11" ht="12.75">
      <c r="A46" s="11" t="s">
        <v>41</v>
      </c>
      <c r="B46" s="91">
        <v>385</v>
      </c>
      <c r="C46" s="64">
        <v>315</v>
      </c>
      <c r="D46" s="23">
        <f t="shared" si="0"/>
        <v>0.03223915592028136</v>
      </c>
      <c r="G46" s="5"/>
      <c r="H46" s="5"/>
      <c r="I46" s="5"/>
      <c r="J46" s="5"/>
      <c r="K46" s="17"/>
    </row>
    <row r="47" spans="1:11" ht="12.75">
      <c r="A47" s="11" t="s">
        <v>42</v>
      </c>
      <c r="B47" s="91">
        <v>203</v>
      </c>
      <c r="C47" s="64">
        <v>191</v>
      </c>
      <c r="D47" s="23">
        <f t="shared" si="0"/>
        <v>0.016998827667057445</v>
      </c>
      <c r="G47" s="5"/>
      <c r="H47" s="5"/>
      <c r="I47" s="5"/>
      <c r="J47" s="5"/>
      <c r="K47" s="17"/>
    </row>
    <row r="48" spans="1:11" ht="12.75">
      <c r="A48" s="11" t="s">
        <v>43</v>
      </c>
      <c r="B48" s="91">
        <v>1016</v>
      </c>
      <c r="C48" s="64">
        <v>964</v>
      </c>
      <c r="D48" s="23">
        <f t="shared" si="0"/>
        <v>0.08507787640261263</v>
      </c>
      <c r="G48" s="5"/>
      <c r="H48" s="5"/>
      <c r="I48" s="5"/>
      <c r="J48" s="5"/>
      <c r="K48" s="17"/>
    </row>
    <row r="49" spans="1:11" ht="12.75">
      <c r="A49" s="11" t="s">
        <v>44</v>
      </c>
      <c r="B49" s="91">
        <v>39</v>
      </c>
      <c r="C49" s="64">
        <v>43</v>
      </c>
      <c r="D49" s="23">
        <f t="shared" si="0"/>
        <v>0.003265784625690839</v>
      </c>
      <c r="G49" s="5"/>
      <c r="H49" s="5"/>
      <c r="I49" s="5"/>
      <c r="J49" s="5"/>
      <c r="K49" s="17"/>
    </row>
    <row r="50" spans="1:11" ht="12.75">
      <c r="A50" s="11" t="s">
        <v>45</v>
      </c>
      <c r="B50" s="91">
        <v>658</v>
      </c>
      <c r="C50" s="64">
        <v>699</v>
      </c>
      <c r="D50" s="23">
        <f t="shared" si="0"/>
        <v>0.05509964830011723</v>
      </c>
      <c r="G50" s="5"/>
      <c r="H50" s="5"/>
      <c r="I50" s="5"/>
      <c r="J50" s="5"/>
      <c r="K50" s="17"/>
    </row>
    <row r="51" spans="1:11" ht="12.75">
      <c r="A51" s="11" t="s">
        <v>46</v>
      </c>
      <c r="B51" s="91">
        <v>366</v>
      </c>
      <c r="C51" s="64">
        <v>307</v>
      </c>
      <c r="D51" s="23">
        <f t="shared" si="0"/>
        <v>0.030648132641098644</v>
      </c>
      <c r="G51" s="5"/>
      <c r="H51" s="5"/>
      <c r="I51" s="5"/>
      <c r="J51" s="5"/>
      <c r="K51" s="17"/>
    </row>
    <row r="52" spans="1:11" ht="12.75">
      <c r="A52" s="11" t="s">
        <v>47</v>
      </c>
      <c r="B52" s="91">
        <v>70</v>
      </c>
      <c r="C52" s="64">
        <v>86</v>
      </c>
      <c r="D52" s="23">
        <f t="shared" si="0"/>
        <v>0.005861664712778429</v>
      </c>
      <c r="G52" s="5"/>
      <c r="H52" s="5"/>
      <c r="I52" s="5"/>
      <c r="J52" s="5"/>
      <c r="K52" s="17"/>
    </row>
    <row r="53" spans="1:11" ht="12.75">
      <c r="A53" s="11" t="s">
        <v>48</v>
      </c>
      <c r="B53" s="91">
        <v>97</v>
      </c>
      <c r="C53" s="64">
        <v>79</v>
      </c>
      <c r="D53" s="23">
        <f t="shared" si="0"/>
        <v>0.008122592530564394</v>
      </c>
      <c r="G53" s="5"/>
      <c r="H53" s="5"/>
      <c r="I53" s="5"/>
      <c r="J53" s="5"/>
      <c r="K53" s="17"/>
    </row>
    <row r="54" spans="1:11" ht="12.75">
      <c r="A54" s="11" t="s">
        <v>49</v>
      </c>
      <c r="B54" s="91">
        <v>496</v>
      </c>
      <c r="C54" s="64">
        <v>408</v>
      </c>
      <c r="D54" s="23">
        <f t="shared" si="0"/>
        <v>0.04153408139340144</v>
      </c>
      <c r="G54" s="5"/>
      <c r="H54" s="5"/>
      <c r="I54" s="5"/>
      <c r="J54" s="5"/>
      <c r="K54" s="17"/>
    </row>
    <row r="55" spans="1:11" ht="13.5" thickBot="1">
      <c r="A55" s="103" t="s">
        <v>2</v>
      </c>
      <c r="B55" s="74">
        <f>SUM(B9:B54)</f>
        <v>11942</v>
      </c>
      <c r="C55" s="74">
        <f>SUM(C9:C54)</f>
        <v>10979</v>
      </c>
      <c r="D55" s="71">
        <f>SUM(D9:D54)</f>
        <v>0.9999999999999999</v>
      </c>
      <c r="G55" s="5"/>
      <c r="H55" s="5"/>
      <c r="I55" s="5"/>
      <c r="J55" s="5"/>
      <c r="K55" s="17"/>
    </row>
    <row r="56" ht="13.5" thickTop="1"/>
  </sheetData>
  <printOptions horizontalCentered="1" verticalCentered="1"/>
  <pageMargins left="0.75" right="0.75" top="1" bottom="1" header="0.5" footer="0.5"/>
  <pageSetup fitToHeight="1" fitToWidth="1" horizontalDpi="300" verticalDpi="3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5"/>
  <sheetViews>
    <sheetView workbookViewId="0" topLeftCell="A1"/>
  </sheetViews>
  <sheetFormatPr defaultColWidth="9.140625" defaultRowHeight="12.75"/>
  <cols>
    <col min="1" max="1" width="13.00390625" style="0" customWidth="1"/>
    <col min="2" max="2" width="12.00390625" style="0" customWidth="1"/>
    <col min="3" max="3" width="11.7109375" style="0" customWidth="1"/>
    <col min="4" max="4" width="13.8515625" style="0" customWidth="1"/>
  </cols>
  <sheetData>
    <row r="2" spans="1:4" ht="12.75">
      <c r="A2" s="152" t="s">
        <v>200</v>
      </c>
      <c r="B2" s="153"/>
      <c r="C2" s="153"/>
      <c r="D2" s="154"/>
    </row>
    <row r="3" spans="1:4" ht="12.75">
      <c r="A3" s="155" t="s">
        <v>186</v>
      </c>
      <c r="B3" s="156"/>
      <c r="C3" s="156"/>
      <c r="D3" s="157"/>
    </row>
    <row r="4" spans="1:4" ht="12.75">
      <c r="A4" s="158" t="s">
        <v>78</v>
      </c>
      <c r="B4" s="159"/>
      <c r="C4" s="159"/>
      <c r="D4" s="160"/>
    </row>
    <row r="5" spans="1:4" ht="12.75">
      <c r="A5" s="12"/>
      <c r="B5" s="13"/>
      <c r="C5" s="12"/>
      <c r="D5" s="12"/>
    </row>
    <row r="6" spans="1:4" ht="12.75">
      <c r="A6" s="13"/>
      <c r="B6" s="33">
        <v>2006</v>
      </c>
      <c r="C6" s="33">
        <v>2005</v>
      </c>
      <c r="D6" s="33" t="s">
        <v>76</v>
      </c>
    </row>
    <row r="7" spans="1:4" ht="12.75">
      <c r="A7" s="13"/>
      <c r="B7" s="33" t="s">
        <v>3</v>
      </c>
      <c r="C7" s="33" t="s">
        <v>3</v>
      </c>
      <c r="D7" s="33" t="s">
        <v>187</v>
      </c>
    </row>
    <row r="8" spans="1:4" ht="12.75">
      <c r="A8" s="51" t="s">
        <v>0</v>
      </c>
      <c r="B8" s="14"/>
      <c r="C8" s="14"/>
      <c r="D8" s="14"/>
    </row>
    <row r="9" spans="1:4" ht="12.75">
      <c r="A9" s="11" t="s">
        <v>5</v>
      </c>
      <c r="B9" s="25">
        <v>46</v>
      </c>
      <c r="C9" s="25">
        <v>29</v>
      </c>
      <c r="D9" s="23">
        <f aca="true" t="shared" si="0" ref="D9:D54">B9/$B$55</f>
        <v>0.007288860719378862</v>
      </c>
    </row>
    <row r="10" spans="1:4" ht="12.75">
      <c r="A10" s="11" t="s">
        <v>6</v>
      </c>
      <c r="B10" s="25">
        <v>217</v>
      </c>
      <c r="C10" s="25">
        <v>170</v>
      </c>
      <c r="D10" s="23">
        <f t="shared" si="0"/>
        <v>0.03438440817620028</v>
      </c>
    </row>
    <row r="11" spans="1:4" ht="12.75">
      <c r="A11" s="11" t="s">
        <v>7</v>
      </c>
      <c r="B11" s="25">
        <v>18</v>
      </c>
      <c r="C11" s="25">
        <v>20</v>
      </c>
      <c r="D11" s="23">
        <f t="shared" si="0"/>
        <v>0.0028521628901917286</v>
      </c>
    </row>
    <row r="12" spans="1:4" ht="12.75">
      <c r="A12" s="11" t="s">
        <v>8</v>
      </c>
      <c r="B12" s="25">
        <v>252</v>
      </c>
      <c r="C12" s="25">
        <v>202</v>
      </c>
      <c r="D12" s="23">
        <f t="shared" si="0"/>
        <v>0.0399302804626842</v>
      </c>
    </row>
    <row r="13" spans="1:4" ht="12.75">
      <c r="A13" s="11" t="s">
        <v>9</v>
      </c>
      <c r="B13" s="25">
        <v>34</v>
      </c>
      <c r="C13" s="25">
        <v>21</v>
      </c>
      <c r="D13" s="23">
        <f t="shared" si="0"/>
        <v>0.005387418792584376</v>
      </c>
    </row>
    <row r="14" spans="1:4" ht="12.75">
      <c r="A14" s="11" t="s">
        <v>10</v>
      </c>
      <c r="B14" s="25">
        <v>40</v>
      </c>
      <c r="C14" s="25">
        <v>44</v>
      </c>
      <c r="D14" s="23">
        <f t="shared" si="0"/>
        <v>0.00633813975598162</v>
      </c>
    </row>
    <row r="15" spans="1:4" ht="12.75">
      <c r="A15" s="11" t="s">
        <v>11</v>
      </c>
      <c r="B15" s="25">
        <v>187</v>
      </c>
      <c r="C15" s="25">
        <v>220</v>
      </c>
      <c r="D15" s="23">
        <f t="shared" si="0"/>
        <v>0.029630803359214072</v>
      </c>
    </row>
    <row r="16" spans="1:4" ht="12.75">
      <c r="A16" s="11" t="s">
        <v>12</v>
      </c>
      <c r="B16" s="25">
        <v>231</v>
      </c>
      <c r="C16" s="25">
        <v>212</v>
      </c>
      <c r="D16" s="23">
        <f t="shared" si="0"/>
        <v>0.03660275709079385</v>
      </c>
    </row>
    <row r="17" spans="1:4" ht="12.75">
      <c r="A17" s="11" t="s">
        <v>13</v>
      </c>
      <c r="B17" s="25">
        <v>23</v>
      </c>
      <c r="C17" s="25">
        <v>18</v>
      </c>
      <c r="D17" s="23">
        <f t="shared" si="0"/>
        <v>0.003644430359689431</v>
      </c>
    </row>
    <row r="18" spans="1:4" ht="12.75">
      <c r="A18" s="11" t="s">
        <v>14</v>
      </c>
      <c r="B18" s="25">
        <v>543</v>
      </c>
      <c r="C18" s="25">
        <v>480</v>
      </c>
      <c r="D18" s="23">
        <f t="shared" si="0"/>
        <v>0.08604024718745049</v>
      </c>
    </row>
    <row r="19" spans="1:4" ht="12.75">
      <c r="A19" s="11" t="s">
        <v>15</v>
      </c>
      <c r="B19" s="25">
        <v>68</v>
      </c>
      <c r="C19" s="25">
        <v>95</v>
      </c>
      <c r="D19" s="23">
        <f t="shared" si="0"/>
        <v>0.010774837585168753</v>
      </c>
    </row>
    <row r="20" spans="1:4" ht="12.75">
      <c r="A20" s="11" t="s">
        <v>16</v>
      </c>
      <c r="B20" s="25">
        <v>59</v>
      </c>
      <c r="C20" s="25">
        <v>43</v>
      </c>
      <c r="D20" s="23">
        <f t="shared" si="0"/>
        <v>0.009348756140072889</v>
      </c>
    </row>
    <row r="21" spans="1:4" ht="12.75">
      <c r="A21" s="11" t="s">
        <v>17</v>
      </c>
      <c r="B21" s="25">
        <v>77</v>
      </c>
      <c r="C21" s="25">
        <v>68</v>
      </c>
      <c r="D21" s="23">
        <f t="shared" si="0"/>
        <v>0.012200919030264617</v>
      </c>
    </row>
    <row r="22" spans="1:4" ht="12.75">
      <c r="A22" s="11" t="s">
        <v>18</v>
      </c>
      <c r="B22" s="25">
        <v>53</v>
      </c>
      <c r="C22" s="25">
        <v>49</v>
      </c>
      <c r="D22" s="23">
        <f t="shared" si="0"/>
        <v>0.008398035176675646</v>
      </c>
    </row>
    <row r="23" spans="1:4" ht="12.75">
      <c r="A23" s="11" t="s">
        <v>19</v>
      </c>
      <c r="B23" s="25">
        <v>57</v>
      </c>
      <c r="C23" s="25">
        <v>68</v>
      </c>
      <c r="D23" s="23">
        <f t="shared" si="0"/>
        <v>0.009031849152273808</v>
      </c>
    </row>
    <row r="24" spans="1:4" ht="12.75">
      <c r="A24" s="11" t="s">
        <v>20</v>
      </c>
      <c r="B24" s="25">
        <v>101</v>
      </c>
      <c r="C24" s="25">
        <v>107</v>
      </c>
      <c r="D24" s="23">
        <f t="shared" si="0"/>
        <v>0.01600380288385359</v>
      </c>
    </row>
    <row r="25" spans="1:4" ht="12.75">
      <c r="A25" s="11" t="s">
        <v>21</v>
      </c>
      <c r="B25" s="25">
        <v>66</v>
      </c>
      <c r="C25" s="25">
        <v>70</v>
      </c>
      <c r="D25" s="23">
        <f t="shared" si="0"/>
        <v>0.010457930597369672</v>
      </c>
    </row>
    <row r="26" spans="1:4" ht="12.75">
      <c r="A26" s="11" t="s">
        <v>22</v>
      </c>
      <c r="B26" s="25">
        <v>168</v>
      </c>
      <c r="C26" s="25">
        <v>132</v>
      </c>
      <c r="D26" s="23">
        <f t="shared" si="0"/>
        <v>0.026620186975122802</v>
      </c>
    </row>
    <row r="27" spans="1:4" ht="12.75">
      <c r="A27" s="11" t="s">
        <v>23</v>
      </c>
      <c r="B27" s="25">
        <v>21</v>
      </c>
      <c r="C27" s="25">
        <v>24</v>
      </c>
      <c r="D27" s="23">
        <f t="shared" si="0"/>
        <v>0.0033275233718903503</v>
      </c>
    </row>
    <row r="28" spans="1:4" ht="12.75">
      <c r="A28" s="11" t="s">
        <v>50</v>
      </c>
      <c r="B28" s="25">
        <v>33</v>
      </c>
      <c r="C28" s="25">
        <v>35</v>
      </c>
      <c r="D28" s="23">
        <f t="shared" si="0"/>
        <v>0.005228965298684836</v>
      </c>
    </row>
    <row r="29" spans="1:4" ht="12.75">
      <c r="A29" s="11" t="s">
        <v>24</v>
      </c>
      <c r="B29" s="25">
        <v>230</v>
      </c>
      <c r="C29" s="25">
        <v>277</v>
      </c>
      <c r="D29" s="23">
        <f t="shared" si="0"/>
        <v>0.03644430359689431</v>
      </c>
    </row>
    <row r="30" spans="1:4" ht="12.75">
      <c r="A30" s="11" t="s">
        <v>25</v>
      </c>
      <c r="B30" s="25">
        <v>82</v>
      </c>
      <c r="C30" s="25">
        <v>72</v>
      </c>
      <c r="D30" s="23">
        <f t="shared" si="0"/>
        <v>0.01299318649976232</v>
      </c>
    </row>
    <row r="31" spans="1:4" ht="12.75">
      <c r="A31" s="11" t="s">
        <v>26</v>
      </c>
      <c r="B31" s="25">
        <v>509</v>
      </c>
      <c r="C31" s="25">
        <v>520</v>
      </c>
      <c r="D31" s="23">
        <f t="shared" si="0"/>
        <v>0.08065282839486611</v>
      </c>
    </row>
    <row r="32" spans="1:4" ht="12.75">
      <c r="A32" s="11" t="s">
        <v>27</v>
      </c>
      <c r="B32" s="25">
        <v>130</v>
      </c>
      <c r="C32" s="25">
        <v>128</v>
      </c>
      <c r="D32" s="23">
        <f t="shared" si="0"/>
        <v>0.020598954206940263</v>
      </c>
    </row>
    <row r="33" spans="1:4" ht="12.75">
      <c r="A33" s="11" t="s">
        <v>28</v>
      </c>
      <c r="B33" s="25">
        <v>37</v>
      </c>
      <c r="C33" s="25">
        <v>33</v>
      </c>
      <c r="D33" s="23">
        <f t="shared" si="0"/>
        <v>0.005862779274282998</v>
      </c>
    </row>
    <row r="34" spans="1:4" ht="12.75">
      <c r="A34" s="11" t="s">
        <v>29</v>
      </c>
      <c r="B34" s="25">
        <v>326</v>
      </c>
      <c r="C34" s="25">
        <v>309</v>
      </c>
      <c r="D34" s="23">
        <f t="shared" si="0"/>
        <v>0.0516558390112502</v>
      </c>
    </row>
    <row r="35" spans="1:4" ht="12.75">
      <c r="A35" s="11" t="s">
        <v>30</v>
      </c>
      <c r="B35" s="25">
        <v>33</v>
      </c>
      <c r="C35" s="25">
        <v>37</v>
      </c>
      <c r="D35" s="23">
        <f t="shared" si="0"/>
        <v>0.005228965298684836</v>
      </c>
    </row>
    <row r="36" spans="1:4" ht="12.75">
      <c r="A36" s="11" t="s">
        <v>31</v>
      </c>
      <c r="B36" s="25">
        <v>84</v>
      </c>
      <c r="C36" s="25">
        <v>74</v>
      </c>
      <c r="D36" s="23">
        <f t="shared" si="0"/>
        <v>0.013310093487561401</v>
      </c>
    </row>
    <row r="37" spans="1:4" ht="12.75">
      <c r="A37" s="11" t="s">
        <v>32</v>
      </c>
      <c r="B37" s="25">
        <v>120</v>
      </c>
      <c r="C37" s="25">
        <v>92</v>
      </c>
      <c r="D37" s="23">
        <f t="shared" si="0"/>
        <v>0.01901441926794486</v>
      </c>
    </row>
    <row r="38" spans="1:4" ht="12.75">
      <c r="A38" s="11" t="s">
        <v>33</v>
      </c>
      <c r="B38" s="25">
        <v>121</v>
      </c>
      <c r="C38" s="25">
        <v>70</v>
      </c>
      <c r="D38" s="23">
        <f t="shared" si="0"/>
        <v>0.019172872761844397</v>
      </c>
    </row>
    <row r="39" spans="1:4" ht="12.75">
      <c r="A39" s="11" t="s">
        <v>35</v>
      </c>
      <c r="B39" s="25">
        <v>36</v>
      </c>
      <c r="C39" s="25">
        <v>25</v>
      </c>
      <c r="D39" s="23">
        <f t="shared" si="0"/>
        <v>0.005704325780383457</v>
      </c>
    </row>
    <row r="40" spans="1:4" ht="12.75">
      <c r="A40" s="11" t="s">
        <v>36</v>
      </c>
      <c r="B40" s="25">
        <v>258</v>
      </c>
      <c r="C40" s="25">
        <v>250</v>
      </c>
      <c r="D40" s="23">
        <f t="shared" si="0"/>
        <v>0.04088100142608145</v>
      </c>
    </row>
    <row r="41" spans="1:4" ht="12.75">
      <c r="A41" s="11" t="s">
        <v>37</v>
      </c>
      <c r="B41" s="25">
        <v>54</v>
      </c>
      <c r="C41" s="25">
        <v>56</v>
      </c>
      <c r="D41" s="23">
        <f t="shared" si="0"/>
        <v>0.008556488670575187</v>
      </c>
    </row>
    <row r="42" spans="1:4" ht="12.75">
      <c r="A42" s="11" t="s">
        <v>38</v>
      </c>
      <c r="B42" s="25">
        <v>42</v>
      </c>
      <c r="C42" s="25">
        <v>59</v>
      </c>
      <c r="D42" s="23">
        <f t="shared" si="0"/>
        <v>0.006655046743780701</v>
      </c>
    </row>
    <row r="43" spans="1:4" ht="12.75">
      <c r="A43" s="11" t="s">
        <v>34</v>
      </c>
      <c r="B43" s="25">
        <v>6</v>
      </c>
      <c r="C43" s="25">
        <v>15</v>
      </c>
      <c r="D43" s="23">
        <f t="shared" si="0"/>
        <v>0.0009507209633972429</v>
      </c>
    </row>
    <row r="44" spans="1:4" ht="12.75">
      <c r="A44" s="11" t="s">
        <v>39</v>
      </c>
      <c r="B44" s="25">
        <v>66</v>
      </c>
      <c r="C44" s="25">
        <v>57</v>
      </c>
      <c r="D44" s="23">
        <f t="shared" si="0"/>
        <v>0.010457930597369672</v>
      </c>
    </row>
    <row r="45" spans="1:4" ht="12.75">
      <c r="A45" s="11" t="s">
        <v>40</v>
      </c>
      <c r="B45" s="25">
        <v>61</v>
      </c>
      <c r="C45" s="25">
        <v>51</v>
      </c>
      <c r="D45" s="23">
        <f t="shared" si="0"/>
        <v>0.00966566312787197</v>
      </c>
    </row>
    <row r="46" spans="1:4" ht="12.75">
      <c r="A46" s="11" t="s">
        <v>41</v>
      </c>
      <c r="B46" s="25">
        <v>199</v>
      </c>
      <c r="C46" s="25">
        <v>169</v>
      </c>
      <c r="D46" s="23">
        <f t="shared" si="0"/>
        <v>0.03153224528600856</v>
      </c>
    </row>
    <row r="47" spans="1:4" ht="12.75">
      <c r="A47" s="11" t="s">
        <v>42</v>
      </c>
      <c r="B47" s="25">
        <v>122</v>
      </c>
      <c r="C47" s="25">
        <v>107</v>
      </c>
      <c r="D47" s="23">
        <f t="shared" si="0"/>
        <v>0.01933132625574394</v>
      </c>
    </row>
    <row r="48" spans="1:4" ht="12.75">
      <c r="A48" s="11" t="s">
        <v>43</v>
      </c>
      <c r="B48" s="25">
        <v>559</v>
      </c>
      <c r="C48" s="25">
        <v>493</v>
      </c>
      <c r="D48" s="23">
        <f t="shared" si="0"/>
        <v>0.08857550308984313</v>
      </c>
    </row>
    <row r="49" spans="1:4" ht="12.75">
      <c r="A49" s="11" t="s">
        <v>44</v>
      </c>
      <c r="B49" s="25">
        <v>33</v>
      </c>
      <c r="C49" s="25">
        <v>31</v>
      </c>
      <c r="D49" s="23">
        <f t="shared" si="0"/>
        <v>0.005228965298684836</v>
      </c>
    </row>
    <row r="50" spans="1:4" ht="12.75">
      <c r="A50" s="11" t="s">
        <v>45</v>
      </c>
      <c r="B50" s="25">
        <v>394</v>
      </c>
      <c r="C50" s="25">
        <v>336</v>
      </c>
      <c r="D50" s="23">
        <f t="shared" si="0"/>
        <v>0.06243067659641895</v>
      </c>
    </row>
    <row r="51" spans="1:4" ht="12.75">
      <c r="A51" s="11" t="s">
        <v>46</v>
      </c>
      <c r="B51" s="25">
        <v>174</v>
      </c>
      <c r="C51" s="25">
        <v>175</v>
      </c>
      <c r="D51" s="23">
        <f t="shared" si="0"/>
        <v>0.027570907938520045</v>
      </c>
    </row>
    <row r="52" spans="1:4" ht="12.75">
      <c r="A52" s="11" t="s">
        <v>47</v>
      </c>
      <c r="B52" s="25">
        <v>41</v>
      </c>
      <c r="C52" s="25">
        <v>35</v>
      </c>
      <c r="D52" s="23">
        <f t="shared" si="0"/>
        <v>0.00649659324988116</v>
      </c>
    </row>
    <row r="53" spans="1:4" ht="12.75">
      <c r="A53" s="11" t="s">
        <v>48</v>
      </c>
      <c r="B53" s="25">
        <v>49</v>
      </c>
      <c r="C53" s="25">
        <v>76</v>
      </c>
      <c r="D53" s="23">
        <f t="shared" si="0"/>
        <v>0.007764221201077484</v>
      </c>
    </row>
    <row r="54" spans="1:4" ht="12.75">
      <c r="A54" s="11" t="s">
        <v>49</v>
      </c>
      <c r="B54" s="25">
        <v>251</v>
      </c>
      <c r="C54" s="25">
        <v>241</v>
      </c>
      <c r="D54" s="23">
        <f t="shared" si="0"/>
        <v>0.03977182696878466</v>
      </c>
    </row>
    <row r="55" spans="1:4" ht="13.5" thickBot="1">
      <c r="A55" s="131" t="s">
        <v>2</v>
      </c>
      <c r="B55" s="75">
        <f>SUM(B9:B54)</f>
        <v>6311</v>
      </c>
      <c r="C55" s="75">
        <f>SUM(C9:C54)</f>
        <v>5895</v>
      </c>
      <c r="D55" s="71">
        <f>SUM(D9:D54)</f>
        <v>1</v>
      </c>
    </row>
    <row r="56" ht="13.5" thickTop="1"/>
  </sheetData>
  <printOptions horizontalCentered="1" verticalCentered="1"/>
  <pageMargins left="0.75" right="0.75" top="0.71" bottom="0.68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5"/>
  <sheetViews>
    <sheetView workbookViewId="0" topLeftCell="A1"/>
  </sheetViews>
  <sheetFormatPr defaultColWidth="9.140625" defaultRowHeight="12.75"/>
  <cols>
    <col min="1" max="1" width="12.7109375" style="0" customWidth="1"/>
    <col min="2" max="2" width="11.8515625" style="0" customWidth="1"/>
    <col min="3" max="3" width="12.00390625" style="0" customWidth="1"/>
    <col min="4" max="4" width="13.421875" style="0" customWidth="1"/>
  </cols>
  <sheetData>
    <row r="2" spans="1:4" ht="12.75">
      <c r="A2" s="161" t="s">
        <v>201</v>
      </c>
      <c r="B2" s="162"/>
      <c r="C2" s="162"/>
      <c r="D2" s="163"/>
    </row>
    <row r="3" spans="1:4" ht="12.75">
      <c r="A3" s="164" t="s">
        <v>57</v>
      </c>
      <c r="B3" s="165"/>
      <c r="C3" s="165"/>
      <c r="D3" s="166"/>
    </row>
    <row r="4" spans="1:4" ht="12.75">
      <c r="A4" s="167" t="s">
        <v>189</v>
      </c>
      <c r="B4" s="168"/>
      <c r="C4" s="168"/>
      <c r="D4" s="169"/>
    </row>
    <row r="5" spans="1:4" ht="12.75">
      <c r="A5" s="12"/>
      <c r="B5" s="52"/>
      <c r="C5" s="52" t="s">
        <v>156</v>
      </c>
      <c r="D5" s="52"/>
    </row>
    <row r="6" spans="1:4" ht="12.75">
      <c r="A6" s="13"/>
      <c r="B6" s="33">
        <v>2006</v>
      </c>
      <c r="C6" s="33">
        <v>2005</v>
      </c>
      <c r="D6" s="33" t="s">
        <v>76</v>
      </c>
    </row>
    <row r="7" spans="1:4" ht="12.75">
      <c r="A7" s="13"/>
      <c r="B7" s="33" t="s">
        <v>3</v>
      </c>
      <c r="C7" s="33" t="s">
        <v>3</v>
      </c>
      <c r="D7" s="33" t="s">
        <v>187</v>
      </c>
    </row>
    <row r="8" spans="1:4" ht="12.75">
      <c r="A8" s="51" t="s">
        <v>0</v>
      </c>
      <c r="B8" s="14"/>
      <c r="C8" s="14"/>
      <c r="D8" s="67"/>
    </row>
    <row r="9" spans="1:4" ht="12.75">
      <c r="A9" s="11" t="s">
        <v>5</v>
      </c>
      <c r="B9" s="65">
        <v>73</v>
      </c>
      <c r="C9" s="65">
        <v>58</v>
      </c>
      <c r="D9" s="23">
        <f>B9/$B$55</f>
        <v>0.004906903273509444</v>
      </c>
    </row>
    <row r="10" spans="1:4" ht="12.75">
      <c r="A10" s="11" t="s">
        <v>6</v>
      </c>
      <c r="B10" s="65">
        <v>567</v>
      </c>
      <c r="C10" s="65">
        <v>459</v>
      </c>
      <c r="D10" s="23">
        <f aca="true" t="shared" si="0" ref="D10:D54">B10/$B$55</f>
        <v>0.038112522686025406</v>
      </c>
    </row>
    <row r="11" spans="1:4" ht="12.75">
      <c r="A11" s="11" t="s">
        <v>7</v>
      </c>
      <c r="B11" s="65">
        <v>61</v>
      </c>
      <c r="C11" s="65">
        <v>56</v>
      </c>
      <c r="D11" s="23">
        <f t="shared" si="0"/>
        <v>0.004100289036768166</v>
      </c>
    </row>
    <row r="12" spans="1:4" ht="12.75">
      <c r="A12" s="11" t="s">
        <v>8</v>
      </c>
      <c r="B12" s="65">
        <v>576</v>
      </c>
      <c r="C12" s="65">
        <v>546</v>
      </c>
      <c r="D12" s="23">
        <f t="shared" si="0"/>
        <v>0.03871748336358137</v>
      </c>
    </row>
    <row r="13" spans="1:4" ht="12.75">
      <c r="A13" s="11" t="s">
        <v>9</v>
      </c>
      <c r="B13" s="65">
        <v>65</v>
      </c>
      <c r="C13" s="65">
        <v>49</v>
      </c>
      <c r="D13" s="23">
        <f t="shared" si="0"/>
        <v>0.0043691604490152585</v>
      </c>
    </row>
    <row r="14" spans="1:4" ht="12.75">
      <c r="A14" s="11" t="s">
        <v>10</v>
      </c>
      <c r="B14" s="65">
        <v>81</v>
      </c>
      <c r="C14" s="65">
        <v>93</v>
      </c>
      <c r="D14" s="23">
        <f t="shared" si="0"/>
        <v>0.0054446460980036296</v>
      </c>
    </row>
    <row r="15" spans="1:4" ht="12.75">
      <c r="A15" s="11" t="s">
        <v>11</v>
      </c>
      <c r="B15" s="65">
        <v>557</v>
      </c>
      <c r="C15" s="65">
        <v>486</v>
      </c>
      <c r="D15" s="23">
        <f t="shared" si="0"/>
        <v>0.03744034415540767</v>
      </c>
    </row>
    <row r="16" spans="1:4" ht="12.75">
      <c r="A16" s="11" t="s">
        <v>12</v>
      </c>
      <c r="B16" s="65">
        <v>471</v>
      </c>
      <c r="C16" s="65">
        <v>421</v>
      </c>
      <c r="D16" s="23">
        <f t="shared" si="0"/>
        <v>0.03165960879209518</v>
      </c>
    </row>
    <row r="17" spans="1:4" ht="12.75">
      <c r="A17" s="11" t="s">
        <v>13</v>
      </c>
      <c r="B17" s="65">
        <v>29</v>
      </c>
      <c r="C17" s="65">
        <v>25</v>
      </c>
      <c r="D17" s="23">
        <f t="shared" si="0"/>
        <v>0.001949317738791423</v>
      </c>
    </row>
    <row r="18" spans="1:4" ht="12.75">
      <c r="A18" s="11" t="s">
        <v>14</v>
      </c>
      <c r="B18" s="65">
        <v>1114</v>
      </c>
      <c r="C18" s="65">
        <v>1053</v>
      </c>
      <c r="D18" s="23">
        <f t="shared" si="0"/>
        <v>0.07488068831081535</v>
      </c>
    </row>
    <row r="19" spans="1:4" ht="12.75">
      <c r="A19" s="11" t="s">
        <v>15</v>
      </c>
      <c r="B19" s="65">
        <v>233</v>
      </c>
      <c r="C19" s="65">
        <v>227</v>
      </c>
      <c r="D19" s="23">
        <f t="shared" si="0"/>
        <v>0.01566175976339316</v>
      </c>
    </row>
    <row r="20" spans="1:4" ht="12.75">
      <c r="A20" s="11" t="s">
        <v>16</v>
      </c>
      <c r="B20" s="65">
        <v>171</v>
      </c>
      <c r="C20" s="65">
        <v>131</v>
      </c>
      <c r="D20" s="23">
        <f t="shared" si="0"/>
        <v>0.011494252873563218</v>
      </c>
    </row>
    <row r="21" spans="1:4" ht="12.75">
      <c r="A21" s="11" t="s">
        <v>17</v>
      </c>
      <c r="B21" s="65">
        <v>187</v>
      </c>
      <c r="C21" s="65">
        <v>153</v>
      </c>
      <c r="D21" s="23">
        <f t="shared" si="0"/>
        <v>0.01256973852255159</v>
      </c>
    </row>
    <row r="22" spans="1:4" ht="12.75">
      <c r="A22" s="11" t="s">
        <v>18</v>
      </c>
      <c r="B22" s="65">
        <v>108</v>
      </c>
      <c r="C22" s="65">
        <v>94</v>
      </c>
      <c r="D22" s="23">
        <f t="shared" si="0"/>
        <v>0.007259528130671506</v>
      </c>
    </row>
    <row r="23" spans="1:4" ht="12.75">
      <c r="A23" s="11" t="s">
        <v>19</v>
      </c>
      <c r="B23" s="65">
        <v>179</v>
      </c>
      <c r="C23" s="65">
        <v>149</v>
      </c>
      <c r="D23" s="23">
        <f t="shared" si="0"/>
        <v>0.012031995698057404</v>
      </c>
    </row>
    <row r="24" spans="1:4" ht="12.75">
      <c r="A24" s="11" t="s">
        <v>20</v>
      </c>
      <c r="B24" s="65">
        <v>252</v>
      </c>
      <c r="C24" s="65">
        <v>233</v>
      </c>
      <c r="D24" s="23">
        <f t="shared" si="0"/>
        <v>0.01693889897156685</v>
      </c>
    </row>
    <row r="25" spans="1:4" ht="12.75">
      <c r="A25" s="11" t="s">
        <v>21</v>
      </c>
      <c r="B25" s="65">
        <v>162</v>
      </c>
      <c r="C25" s="65">
        <v>155</v>
      </c>
      <c r="D25" s="23">
        <f t="shared" si="0"/>
        <v>0.010889292196007259</v>
      </c>
    </row>
    <row r="26" spans="1:4" ht="12.75">
      <c r="A26" s="11" t="s">
        <v>22</v>
      </c>
      <c r="B26" s="65">
        <v>308</v>
      </c>
      <c r="C26" s="65">
        <v>269</v>
      </c>
      <c r="D26" s="23">
        <f t="shared" si="0"/>
        <v>0.020703098743026147</v>
      </c>
    </row>
    <row r="27" spans="1:4" ht="12.75">
      <c r="A27" s="11" t="s">
        <v>23</v>
      </c>
      <c r="B27" s="65">
        <v>73</v>
      </c>
      <c r="C27" s="65">
        <v>59</v>
      </c>
      <c r="D27" s="23">
        <f t="shared" si="0"/>
        <v>0.004906903273509444</v>
      </c>
    </row>
    <row r="28" spans="1:4" ht="12.75">
      <c r="A28" s="11" t="s">
        <v>50</v>
      </c>
      <c r="B28" s="65">
        <v>80</v>
      </c>
      <c r="C28" s="65">
        <v>82</v>
      </c>
      <c r="D28" s="23">
        <f t="shared" si="0"/>
        <v>0.005377428244941857</v>
      </c>
    </row>
    <row r="29" spans="1:4" ht="12.75">
      <c r="A29" s="11" t="s">
        <v>24</v>
      </c>
      <c r="B29" s="65">
        <v>424</v>
      </c>
      <c r="C29" s="65">
        <v>416</v>
      </c>
      <c r="D29" s="23">
        <f t="shared" si="0"/>
        <v>0.02850036969819184</v>
      </c>
    </row>
    <row r="30" spans="1:4" ht="12.75">
      <c r="A30" s="11" t="s">
        <v>25</v>
      </c>
      <c r="B30" s="65">
        <v>187</v>
      </c>
      <c r="C30" s="65">
        <v>155</v>
      </c>
      <c r="D30" s="23">
        <f t="shared" si="0"/>
        <v>0.01256973852255159</v>
      </c>
    </row>
    <row r="31" spans="1:4" ht="12.75">
      <c r="A31" s="11" t="s">
        <v>26</v>
      </c>
      <c r="B31" s="65">
        <v>1519</v>
      </c>
      <c r="C31" s="65">
        <v>1465</v>
      </c>
      <c r="D31" s="23">
        <f t="shared" si="0"/>
        <v>0.1021039188008335</v>
      </c>
    </row>
    <row r="32" spans="1:4" ht="12.75">
      <c r="A32" s="11" t="s">
        <v>27</v>
      </c>
      <c r="B32" s="65">
        <v>296</v>
      </c>
      <c r="C32" s="65">
        <v>266</v>
      </c>
      <c r="D32" s="23">
        <f t="shared" si="0"/>
        <v>0.01989648450628487</v>
      </c>
    </row>
    <row r="33" spans="1:4" ht="12.75">
      <c r="A33" s="11" t="s">
        <v>28</v>
      </c>
      <c r="B33" s="65">
        <v>84</v>
      </c>
      <c r="C33" s="65">
        <v>73</v>
      </c>
      <c r="D33" s="23">
        <f t="shared" si="0"/>
        <v>0.0056462996571889496</v>
      </c>
    </row>
    <row r="34" spans="1:4" ht="12.75">
      <c r="A34" s="11" t="s">
        <v>29</v>
      </c>
      <c r="B34" s="65">
        <v>823</v>
      </c>
      <c r="C34" s="65">
        <v>745</v>
      </c>
      <c r="D34" s="23">
        <f t="shared" si="0"/>
        <v>0.05532029306983935</v>
      </c>
    </row>
    <row r="35" spans="1:4" ht="12.75">
      <c r="A35" s="11" t="s">
        <v>30</v>
      </c>
      <c r="B35" s="65">
        <v>162</v>
      </c>
      <c r="C35" s="65">
        <v>139</v>
      </c>
      <c r="D35" s="23">
        <f t="shared" si="0"/>
        <v>0.010889292196007259</v>
      </c>
    </row>
    <row r="36" spans="1:4" ht="12.75">
      <c r="A36" s="11" t="s">
        <v>31</v>
      </c>
      <c r="B36" s="65">
        <v>182</v>
      </c>
      <c r="C36" s="65">
        <v>167</v>
      </c>
      <c r="D36" s="23">
        <f t="shared" si="0"/>
        <v>0.012233649257242723</v>
      </c>
    </row>
    <row r="37" spans="1:4" ht="12.75">
      <c r="A37" s="11" t="s">
        <v>32</v>
      </c>
      <c r="B37" s="65">
        <v>263</v>
      </c>
      <c r="C37" s="65">
        <v>227</v>
      </c>
      <c r="D37" s="23">
        <f t="shared" si="0"/>
        <v>0.017678295355246353</v>
      </c>
    </row>
    <row r="38" spans="1:4" ht="12.75">
      <c r="A38" s="11" t="s">
        <v>33</v>
      </c>
      <c r="B38" s="65">
        <v>311</v>
      </c>
      <c r="C38" s="65">
        <v>249</v>
      </c>
      <c r="D38" s="23">
        <f t="shared" si="0"/>
        <v>0.020904752302211466</v>
      </c>
    </row>
    <row r="39" spans="1:4" ht="12.75">
      <c r="A39" s="11" t="s">
        <v>35</v>
      </c>
      <c r="B39" s="65">
        <v>84</v>
      </c>
      <c r="C39" s="65">
        <v>77</v>
      </c>
      <c r="D39" s="23">
        <f t="shared" si="0"/>
        <v>0.0056462996571889496</v>
      </c>
    </row>
    <row r="40" spans="1:4" ht="12.75">
      <c r="A40" s="11" t="s">
        <v>36</v>
      </c>
      <c r="B40" s="65">
        <v>659</v>
      </c>
      <c r="C40" s="65">
        <v>636</v>
      </c>
      <c r="D40" s="23">
        <f t="shared" si="0"/>
        <v>0.044296565167708545</v>
      </c>
    </row>
    <row r="41" spans="1:4" ht="12.75">
      <c r="A41" s="11" t="s">
        <v>37</v>
      </c>
      <c r="B41" s="65">
        <v>157</v>
      </c>
      <c r="C41" s="65">
        <v>114</v>
      </c>
      <c r="D41" s="23">
        <f t="shared" si="0"/>
        <v>0.010553202930698393</v>
      </c>
    </row>
    <row r="42" spans="1:4" ht="12.75">
      <c r="A42" s="11" t="s">
        <v>38</v>
      </c>
      <c r="B42" s="65">
        <v>129</v>
      </c>
      <c r="C42" s="65">
        <v>131</v>
      </c>
      <c r="D42" s="23">
        <f t="shared" si="0"/>
        <v>0.008671103044968743</v>
      </c>
    </row>
    <row r="43" spans="1:4" ht="12.75">
      <c r="A43" s="11" t="s">
        <v>34</v>
      </c>
      <c r="B43" s="65">
        <v>18</v>
      </c>
      <c r="C43" s="65">
        <v>14</v>
      </c>
      <c r="D43" s="23">
        <f t="shared" si="0"/>
        <v>0.0012099213551119178</v>
      </c>
    </row>
    <row r="44" spans="1:4" ht="12.75">
      <c r="A44" s="11" t="s">
        <v>39</v>
      </c>
      <c r="B44" s="65">
        <v>192</v>
      </c>
      <c r="C44" s="65">
        <v>162</v>
      </c>
      <c r="D44" s="23">
        <f t="shared" si="0"/>
        <v>0.012905827787860456</v>
      </c>
    </row>
    <row r="45" spans="1:4" ht="12.75">
      <c r="A45" s="11" t="s">
        <v>40</v>
      </c>
      <c r="B45" s="65">
        <v>257</v>
      </c>
      <c r="C45" s="65">
        <v>200</v>
      </c>
      <c r="D45" s="23">
        <f t="shared" si="0"/>
        <v>0.017274988236875715</v>
      </c>
    </row>
    <row r="46" spans="1:4" ht="12.75">
      <c r="A46" s="11" t="s">
        <v>41</v>
      </c>
      <c r="B46" s="65">
        <v>367</v>
      </c>
      <c r="C46" s="65">
        <v>338</v>
      </c>
      <c r="D46" s="23">
        <f t="shared" si="0"/>
        <v>0.02466895207367077</v>
      </c>
    </row>
    <row r="47" spans="1:4" ht="12.75">
      <c r="A47" s="11" t="s">
        <v>42</v>
      </c>
      <c r="B47" s="65">
        <v>337</v>
      </c>
      <c r="C47" s="65">
        <v>308</v>
      </c>
      <c r="D47" s="23">
        <f t="shared" si="0"/>
        <v>0.02265241648181757</v>
      </c>
    </row>
    <row r="48" spans="1:4" ht="12.75">
      <c r="A48" s="11" t="s">
        <v>43</v>
      </c>
      <c r="B48" s="65">
        <v>748</v>
      </c>
      <c r="C48" s="65">
        <v>773</v>
      </c>
      <c r="D48" s="23">
        <f t="shared" si="0"/>
        <v>0.05027895409020636</v>
      </c>
    </row>
    <row r="49" spans="1:4" ht="12.75">
      <c r="A49" s="11" t="s">
        <v>44</v>
      </c>
      <c r="B49" s="65">
        <v>122</v>
      </c>
      <c r="C49" s="65">
        <v>107</v>
      </c>
      <c r="D49" s="23">
        <f t="shared" si="0"/>
        <v>0.008200578073536332</v>
      </c>
    </row>
    <row r="50" spans="1:4" ht="12.75">
      <c r="A50" s="11" t="s">
        <v>45</v>
      </c>
      <c r="B50" s="65">
        <v>1035</v>
      </c>
      <c r="C50" s="65">
        <v>950</v>
      </c>
      <c r="D50" s="23">
        <f t="shared" si="0"/>
        <v>0.06957047791893527</v>
      </c>
    </row>
    <row r="51" spans="1:4" ht="12.75">
      <c r="A51" s="11" t="s">
        <v>46</v>
      </c>
      <c r="B51" s="65">
        <v>400</v>
      </c>
      <c r="C51" s="65">
        <v>362</v>
      </c>
      <c r="D51" s="23">
        <f t="shared" si="0"/>
        <v>0.026887141224709282</v>
      </c>
    </row>
    <row r="52" spans="1:4" ht="12.75">
      <c r="A52" s="11" t="s">
        <v>47</v>
      </c>
      <c r="B52" s="65">
        <v>107</v>
      </c>
      <c r="C52" s="65">
        <v>103</v>
      </c>
      <c r="D52" s="23">
        <f t="shared" si="0"/>
        <v>0.007192310277609733</v>
      </c>
    </row>
    <row r="53" spans="1:4" ht="12.75">
      <c r="A53" s="11" t="s">
        <v>48</v>
      </c>
      <c r="B53" s="65">
        <v>86</v>
      </c>
      <c r="C53" s="65">
        <v>132</v>
      </c>
      <c r="D53" s="23">
        <f t="shared" si="0"/>
        <v>0.005780735363312496</v>
      </c>
    </row>
    <row r="54" spans="1:4" ht="12.75">
      <c r="A54" s="11" t="s">
        <v>49</v>
      </c>
      <c r="B54" s="65">
        <v>581</v>
      </c>
      <c r="C54" s="65">
        <v>534</v>
      </c>
      <c r="D54" s="23">
        <f t="shared" si="0"/>
        <v>0.03905357262889023</v>
      </c>
    </row>
    <row r="55" spans="1:4" ht="13.5" thickBot="1">
      <c r="A55" s="131" t="s">
        <v>2</v>
      </c>
      <c r="B55" s="75">
        <f>SUM(B9:B54)</f>
        <v>14877</v>
      </c>
      <c r="C55" s="75">
        <f>SUM(C9:C54)</f>
        <v>13641</v>
      </c>
      <c r="D55" s="71">
        <f>SUM(D9:D54)</f>
        <v>0.9999999999999998</v>
      </c>
    </row>
    <row r="56" ht="13.5" thickTop="1"/>
  </sheetData>
  <printOptions horizontalCentered="1" verticalCentered="1"/>
  <pageMargins left="0.75" right="0.75" top="0.65" bottom="0.7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Max Learner</dc:creator>
  <cp:keywords/>
  <dc:description/>
  <cp:lastModifiedBy>Charles Appleby</cp:lastModifiedBy>
  <cp:lastPrinted>2009-02-20T17:25:45Z</cp:lastPrinted>
  <dcterms:created xsi:type="dcterms:W3CDTF">2000-01-17T13:30:46Z</dcterms:created>
  <dcterms:modified xsi:type="dcterms:W3CDTF">2016-01-12T18:27:48Z</dcterms:modified>
  <cp:category/>
  <cp:version/>
  <cp:contentType/>
  <cp:contentStatus/>
</cp:coreProperties>
</file>